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5235" yWindow="345" windowWidth="2205" windowHeight="5745"/>
  </bookViews>
  <sheets>
    <sheet name="11" sheetId="1" r:id="rId1"/>
    <sheet name="10" sheetId="2" r:id="rId2"/>
    <sheet name="9" sheetId="3" r:id="rId3"/>
    <sheet name="8" sheetId="4" r:id="rId4"/>
    <sheet name="7" sheetId="5" r:id="rId5"/>
    <sheet name="6" sheetId="6" r:id="rId6"/>
    <sheet name="5" sheetId="7" r:id="rId7"/>
    <sheet name="Сводный" sheetId="8" r:id="rId8"/>
  </sheets>
  <externalReferences>
    <externalReference r:id="rId9"/>
  </externalReferences>
  <definedNames>
    <definedName name="_xlnm._FilterDatabase" localSheetId="3" hidden="1">'8'!$B$6:$Q$6</definedName>
    <definedName name="discipline">[1]Лист2!$N$3:$N$24</definedName>
    <definedName name="region">[1]Лист2!$L$4:$L$64</definedName>
    <definedName name="_xlnm.Print_Area" localSheetId="1">'10'!$A$6:$L$9</definedName>
    <definedName name="_xlnm.Print_Area" localSheetId="0">'11'!$A$6:$L$12</definedName>
    <definedName name="_xlnm.Print_Area" localSheetId="6">'5'!$A$1:$L$21</definedName>
    <definedName name="_xlnm.Print_Area" localSheetId="5">'6'!$A$6:$L$8</definedName>
    <definedName name="_xlnm.Print_Area" localSheetId="4">'7'!$A$6:$L$10</definedName>
    <definedName name="_xlnm.Print_Area" localSheetId="3">'8'!$A$6:$L$7</definedName>
    <definedName name="_xlnm.Print_Area" localSheetId="2">'9'!$A$6:$L$8</definedName>
    <definedName name="_xlnm.Print_Area" localSheetId="7">Сводный!$A$1:$K$3</definedName>
  </definedNames>
  <calcPr calcId="145621"/>
</workbook>
</file>

<file path=xl/calcChain.xml><?xml version="1.0" encoding="utf-8"?>
<calcChain xmlns="http://schemas.openxmlformats.org/spreadsheetml/2006/main">
  <c r="C32" i="7" l="1"/>
  <c r="C31" i="7"/>
  <c r="C30" i="7"/>
  <c r="C29" i="7"/>
  <c r="C22" i="4"/>
  <c r="C21" i="4"/>
  <c r="C20" i="4"/>
  <c r="C19" i="4"/>
  <c r="C20" i="2"/>
  <c r="C19" i="2"/>
  <c r="C18" i="2"/>
  <c r="C17" i="2"/>
  <c r="C19" i="1"/>
  <c r="C18" i="1"/>
  <c r="C17" i="1"/>
  <c r="C16" i="1"/>
  <c r="P10" i="7" l="1"/>
  <c r="Q10" i="7" s="1"/>
  <c r="P11" i="7"/>
  <c r="Q11" i="7" s="1"/>
  <c r="P7" i="7"/>
  <c r="Q7" i="7"/>
  <c r="P13" i="7"/>
  <c r="Q13" i="7" s="1"/>
  <c r="P18" i="7"/>
  <c r="Q18" i="7" s="1"/>
  <c r="P20" i="7"/>
  <c r="Q20" i="7"/>
  <c r="P14" i="7"/>
  <c r="Q14" i="7" s="1"/>
  <c r="P12" i="7"/>
  <c r="Q12" i="7" s="1"/>
  <c r="P9" i="7"/>
  <c r="Q9" i="7" s="1"/>
  <c r="P6" i="7"/>
  <c r="Q6" i="7" s="1"/>
  <c r="P8" i="7"/>
  <c r="Q8" i="7" s="1"/>
  <c r="P19" i="7"/>
  <c r="Q19" i="7"/>
  <c r="P17" i="7"/>
  <c r="Q17" i="7" s="1"/>
  <c r="P21" i="7"/>
  <c r="Q21" i="7"/>
  <c r="P16" i="7"/>
  <c r="Q16" i="7" s="1"/>
  <c r="P15" i="7"/>
  <c r="Q15" i="7" s="1"/>
  <c r="P8" i="2"/>
  <c r="Q8" i="2" s="1"/>
  <c r="P12" i="1"/>
  <c r="Q12" i="1" s="1"/>
  <c r="P10" i="1"/>
  <c r="Q10" i="1" s="1"/>
  <c r="P8" i="1"/>
  <c r="Q8" i="1" s="1"/>
  <c r="P6" i="1"/>
  <c r="Q6" i="1" s="1"/>
  <c r="P7" i="4"/>
  <c r="Q7" i="4" s="1"/>
  <c r="P10" i="5"/>
  <c r="Q10" i="5"/>
  <c r="P6" i="5"/>
  <c r="Q6" i="5" s="1"/>
  <c r="P7" i="5"/>
  <c r="Q7" i="5" s="1"/>
  <c r="P7" i="2"/>
  <c r="Q7" i="2" s="1"/>
  <c r="P7" i="6"/>
  <c r="Q7" i="6" s="1"/>
  <c r="P8" i="3" l="1"/>
  <c r="Q8" i="3" s="1"/>
  <c r="P7" i="3"/>
  <c r="Q7" i="3" s="1"/>
  <c r="P6" i="2"/>
  <c r="Q6" i="2" s="1"/>
  <c r="P9" i="2"/>
  <c r="Q9" i="2" s="1"/>
  <c r="P9" i="1"/>
  <c r="Q9" i="1" s="1"/>
  <c r="P11" i="1"/>
  <c r="Q11" i="1" s="1"/>
  <c r="P7" i="1" l="1"/>
  <c r="Q7" i="1" s="1"/>
  <c r="P8" i="6" l="1"/>
  <c r="Q8" i="6" s="1"/>
  <c r="P6" i="4"/>
  <c r="Q6" i="4" s="1"/>
  <c r="P9" i="5"/>
  <c r="Q9" i="5" s="1"/>
  <c r="P6" i="6" l="1"/>
  <c r="Q6" i="6" s="1"/>
  <c r="P8" i="5"/>
  <c r="Q8" i="5" s="1"/>
  <c r="P6" i="3"/>
  <c r="Q6" i="3" s="1"/>
  <c r="C19" i="5" l="1"/>
  <c r="C18" i="6"/>
  <c r="C17" i="6"/>
  <c r="C16" i="6"/>
  <c r="C19" i="6"/>
  <c r="C20" i="5"/>
  <c r="C24" i="3"/>
  <c r="C22" i="3"/>
  <c r="C23" i="3"/>
  <c r="C21" i="3"/>
  <c r="C21" i="5"/>
  <c r="C22" i="5"/>
  <c r="C33" i="7" l="1"/>
  <c r="C9" i="8" s="1"/>
  <c r="C21" i="2"/>
  <c r="H9" i="8" s="1"/>
  <c r="C20" i="6"/>
  <c r="D9" i="8" s="1"/>
  <c r="C23" i="5"/>
  <c r="E9" i="8" s="1"/>
  <c r="C23" i="4"/>
  <c r="F9" i="8" s="1"/>
  <c r="C25" i="3"/>
  <c r="G9" i="8" s="1"/>
  <c r="M9" i="8" l="1"/>
  <c r="N9" i="8"/>
  <c r="O9" i="8"/>
  <c r="L9" i="8"/>
  <c r="P9" i="8" l="1"/>
  <c r="C20" i="1"/>
  <c r="I9" i="8" s="1"/>
  <c r="B9" i="8" s="1"/>
</calcChain>
</file>

<file path=xl/sharedStrings.xml><?xml version="1.0" encoding="utf-8"?>
<sst xmlns="http://schemas.openxmlformats.org/spreadsheetml/2006/main" count="565" uniqueCount="140">
  <si>
    <t>г. Канск</t>
  </si>
  <si>
    <t>Предмет:</t>
  </si>
  <si>
    <t>Дата проведения:</t>
  </si>
  <si>
    <t>Место проведения:</t>
  </si>
  <si>
    <t>Председатель жюри:</t>
  </si>
  <si>
    <t>М</t>
  </si>
  <si>
    <t>Да</t>
  </si>
  <si>
    <t>№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</si>
  <si>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</si>
  <si>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</si>
  <si>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</si>
  <si>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</si>
  <si>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</si>
  <si>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</si>
  <si>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Муниципалитет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</si>
  <si>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</si>
  <si>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</si>
  <si>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</si>
  <si>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Балл за 1й этап</t>
  </si>
  <si>
    <t>Балл за 2й этап</t>
  </si>
  <si>
    <t>Учитель-наставник (ФИО полностью)</t>
  </si>
  <si>
    <t>МАОУ лицей №1</t>
  </si>
  <si>
    <t>Максимальный балл</t>
  </si>
  <si>
    <t>% выполнения заданий</t>
  </si>
  <si>
    <t>Code</t>
  </si>
  <si>
    <t>&gt;75%</t>
  </si>
  <si>
    <t>&gt;50%</t>
  </si>
  <si>
    <t>&gt;25%</t>
  </si>
  <si>
    <t>&gt;0%</t>
  </si>
  <si>
    <t>Всего</t>
  </si>
  <si>
    <t>Протокол</t>
  </si>
  <si>
    <t>Предмет</t>
  </si>
  <si>
    <t>Всего участников</t>
  </si>
  <si>
    <t>Количество победителей</t>
  </si>
  <si>
    <t>Количество призеров</t>
  </si>
  <si>
    <t>Менее 25% заданий</t>
  </si>
  <si>
    <t>менее 50% заданий</t>
  </si>
  <si>
    <t>до 75% заданий</t>
  </si>
  <si>
    <t>Более 75% заданий</t>
  </si>
  <si>
    <t>5 кл.</t>
  </si>
  <si>
    <t>6 кл.</t>
  </si>
  <si>
    <t>7 кл.</t>
  </si>
  <si>
    <t>8 кл.</t>
  </si>
  <si>
    <t>9 кл.</t>
  </si>
  <si>
    <t>10 кл.</t>
  </si>
  <si>
    <t>11 кл.</t>
  </si>
  <si>
    <t>участников школьного этапа всероссийской олимпиады школьников 2016/17 учебного года</t>
  </si>
  <si>
    <t>Сергеевич</t>
  </si>
  <si>
    <t>Ж</t>
  </si>
  <si>
    <t>Александр</t>
  </si>
  <si>
    <t>Евгеньевич</t>
  </si>
  <si>
    <t>Витальевич</t>
  </si>
  <si>
    <t>Анастасия</t>
  </si>
  <si>
    <t>Александровна</t>
  </si>
  <si>
    <t>Дмитрий</t>
  </si>
  <si>
    <t>Игоревна</t>
  </si>
  <si>
    <t>Анна</t>
  </si>
  <si>
    <t>Алексеевна</t>
  </si>
  <si>
    <t>Лавдоренко</t>
  </si>
  <si>
    <t>Артём</t>
  </si>
  <si>
    <t>Дарья</t>
  </si>
  <si>
    <t>Елизавета</t>
  </si>
  <si>
    <t>по географии в МАОУ лицее №1</t>
  </si>
  <si>
    <t>Бородина</t>
  </si>
  <si>
    <t>Мария</t>
  </si>
  <si>
    <t>Олеговна</t>
  </si>
  <si>
    <t>Призер</t>
  </si>
  <si>
    <t>Илья</t>
  </si>
  <si>
    <t>Гусева</t>
  </si>
  <si>
    <t>Владимировна</t>
  </si>
  <si>
    <t>Дубровская</t>
  </si>
  <si>
    <t>Анатольевна</t>
  </si>
  <si>
    <t>Подшивалов</t>
  </si>
  <si>
    <t>Екатерина</t>
  </si>
  <si>
    <t>Сергеевна</t>
  </si>
  <si>
    <t>Юлия</t>
  </si>
  <si>
    <t>Кристина</t>
  </si>
  <si>
    <t>Евгеньевна</t>
  </si>
  <si>
    <t>Владимирович</t>
  </si>
  <si>
    <t>Валерьевна</t>
  </si>
  <si>
    <t>Васильев</t>
  </si>
  <si>
    <t>Сергей</t>
  </si>
  <si>
    <t>Дмитриевна</t>
  </si>
  <si>
    <t>Курдюкова</t>
  </si>
  <si>
    <t>Ангелина</t>
  </si>
  <si>
    <t>Мирошниченко</t>
  </si>
  <si>
    <t>Егор</t>
  </si>
  <si>
    <t>Андреевич</t>
  </si>
  <si>
    <t>Победитель</t>
  </si>
  <si>
    <t>12.10.20016</t>
  </si>
  <si>
    <t>МХК</t>
  </si>
  <si>
    <t>Сухореброва О.В.</t>
  </si>
  <si>
    <t>Валерия</t>
  </si>
  <si>
    <t>Доперук</t>
  </si>
  <si>
    <t>Дударев</t>
  </si>
  <si>
    <t>Вячеслав</t>
  </si>
  <si>
    <t>Железнова</t>
  </si>
  <si>
    <t>Арина</t>
  </si>
  <si>
    <t>Застольский</t>
  </si>
  <si>
    <t>Артемий</t>
  </si>
  <si>
    <t>Ключников</t>
  </si>
  <si>
    <t>Кремер</t>
  </si>
  <si>
    <t>Олег</t>
  </si>
  <si>
    <t>Романович</t>
  </si>
  <si>
    <t>Кувыклин</t>
  </si>
  <si>
    <t>Арсений</t>
  </si>
  <si>
    <t>Кузнецова</t>
  </si>
  <si>
    <t>Вадимовна</t>
  </si>
  <si>
    <t>Кулаченко</t>
  </si>
  <si>
    <t>Лавриненко</t>
  </si>
  <si>
    <t>Нестерова</t>
  </si>
  <si>
    <t>Петрухина</t>
  </si>
  <si>
    <t>Виктория</t>
  </si>
  <si>
    <t>Шаяхметова</t>
  </si>
  <si>
    <t>Эльнара</t>
  </si>
  <si>
    <t>Динаровна</t>
  </si>
  <si>
    <t>Турова</t>
  </si>
  <si>
    <t>Асеева</t>
  </si>
  <si>
    <t>Максимовна</t>
  </si>
  <si>
    <t>Ковалёва</t>
  </si>
  <si>
    <t>Аксютенко</t>
  </si>
  <si>
    <t>Ксения</t>
  </si>
  <si>
    <t>Мизенина</t>
  </si>
  <si>
    <t>Лукина</t>
  </si>
  <si>
    <t>Алина</t>
  </si>
  <si>
    <t>Павловна</t>
  </si>
  <si>
    <t>Шолохова</t>
  </si>
  <si>
    <t>Бобылева</t>
  </si>
  <si>
    <t>Черникова</t>
  </si>
  <si>
    <t>Алексейчик</t>
  </si>
  <si>
    <t>Гончарова</t>
  </si>
  <si>
    <t>Трушкова</t>
  </si>
  <si>
    <t>Умрихина</t>
  </si>
  <si>
    <t>Вербицкая</t>
  </si>
  <si>
    <t>Шестернёва</t>
  </si>
  <si>
    <t>Васильевна</t>
  </si>
  <si>
    <t>Овчинникова</t>
  </si>
  <si>
    <t>Филипцева</t>
  </si>
  <si>
    <t>Балясова</t>
  </si>
  <si>
    <t>Гумбина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</si>
</sst>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 applyAlignment="1">
      <alignment horizontal="right"/>
    </xf>
    <xf numFmtId="164" fontId="0" fillId="0" borderId="0" xfId="0" applyNumberFormat="1"/>
    <xf numFmtId="14" fontId="0" fillId="0" borderId="0" xfId="0" applyNumberFormat="1"/>
    <xf numFmtId="0" fontId="1" fillId="0" borderId="0" xfId="1" applyFont="1" applyAlignment="1">
      <alignment horizontal="right"/>
    </xf>
    <xf numFmtId="0" fontId="2" fillId="0" borderId="0" xfId="2" applyAlignment="1" applyProtection="1"/>
    <xf numFmtId="0" fontId="0" fillId="0" borderId="2" xfId="0" applyBorder="1"/>
    <xf numFmtId="0" fontId="0" fillId="0" borderId="2" xfId="0" quotePrefix="1" applyBorder="1"/>
    <xf numFmtId="0" fontId="0" fillId="3" borderId="2" xfId="0" applyFill="1" applyBorder="1"/>
    <xf numFmtId="0" fontId="0" fillId="4" borderId="2" xfId="0" applyFont="1" applyFill="1" applyBorder="1" applyAlignment="1">
      <alignment horizontal="center" vertical="center" wrapText="1"/>
    </xf>
    <xf numFmtId="9" fontId="0" fillId="0" borderId="0" xfId="3" applyFont="1"/>
    <xf numFmtId="0" fontId="0" fillId="0" borderId="0" xfId="0" applyBorder="1"/>
    <xf numFmtId="0" fontId="6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2" xfId="0" applyNumberFormat="1" applyBorder="1"/>
    <xf numFmtId="0" fontId="1" fillId="2" borderId="2" xfId="1" applyFill="1" applyBorder="1" applyAlignment="1">
      <alignment vertical="center"/>
    </xf>
    <xf numFmtId="0" fontId="1" fillId="2" borderId="2" xfId="1" applyFill="1" applyBorder="1" applyAlignment="1">
      <alignment vertical="center" wrapText="1"/>
    </xf>
    <xf numFmtId="0" fontId="1" fillId="2" borderId="2" xfId="1" applyFont="1" applyFill="1" applyBorder="1" applyAlignment="1">
      <alignment vertical="center" wrapText="1"/>
    </xf>
    <xf numFmtId="164" fontId="1" fillId="2" borderId="2" xfId="1" applyNumberFormat="1" applyFont="1" applyFill="1" applyBorder="1" applyAlignment="1">
      <alignment vertical="center" wrapText="1"/>
    </xf>
    <xf numFmtId="0" fontId="0" fillId="0" borderId="11" xfId="0" applyBorder="1"/>
    <xf numFmtId="9" fontId="0" fillId="0" borderId="2" xfId="3" applyFont="1" applyBorder="1"/>
    <xf numFmtId="0" fontId="0" fillId="0" borderId="3" xfId="0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top"/>
    </xf>
    <xf numFmtId="9" fontId="0" fillId="0" borderId="0" xfId="3" applyFont="1" applyBorder="1"/>
    <xf numFmtId="0" fontId="0" fillId="0" borderId="0" xfId="0" applyAlignment="1"/>
    <xf numFmtId="0" fontId="0" fillId="0" borderId="0" xfId="0" applyBorder="1" applyAlignment="1"/>
    <xf numFmtId="0" fontId="0" fillId="0" borderId="2" xfId="0" applyFill="1" applyBorder="1"/>
    <xf numFmtId="14" fontId="0" fillId="0" borderId="11" xfId="0" applyNumberFormat="1" applyBorder="1"/>
    <xf numFmtId="14" fontId="0" fillId="0" borderId="0" xfId="0" applyNumberFormat="1" applyBorder="1"/>
    <xf numFmtId="0" fontId="0" fillId="0" borderId="0" xfId="0" applyFill="1" applyBorder="1"/>
    <xf numFmtId="9" fontId="0" fillId="0" borderId="0" xfId="3" applyNumberFormat="1" applyFont="1" applyFill="1" applyBorder="1"/>
    <xf numFmtId="0" fontId="0" fillId="0" borderId="12" xfId="0" applyBorder="1"/>
    <xf numFmtId="0" fontId="0" fillId="0" borderId="12" xfId="0" quotePrefix="1" applyBorder="1"/>
    <xf numFmtId="0" fontId="6" fillId="0" borderId="4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8" xfId="0" applyBorder="1"/>
  </cellXfs>
  <cellStyles count="4">
    <cellStyle name="Гиперссылка" xfId="2" builtinId="8"/>
    <cellStyle name="Обычный" xfId="0" builtinId="0"/>
    <cellStyle name="Обычный_Лист1" xfId="1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9;&#1089;&#1086;&#1083;&#1100;&#1094;&#1077;&#1074;&#1072;&#1058;&#1053;/Desktop/&#1084;&#1086;&#1080;%20&#1076;&#1086;&#1082;&#1091;&#1084;&#1077;&#1085;&#1090;&#1099;/&#1086;&#1076;&#1072;&#1088;&#1105;&#1085;&#1085;&#1099;&#1077;/&#1054;&#1051;&#1048;&#1052;&#1055;&#1048;&#1040;&#1044;&#1040;/&#1086;&#1083;&#1080;&#1084;&#1087;&#1080;&#1072;&#1076;&#1072;%202015-2016/&#1075;&#1086;&#1090;&#1086;&#1074;&#1099;&#1077;%20&#1074;%20&#1073;&#1072;&#1079;&#1091;%202015%20&#1096;&#1072;&#1073;&#1083;&#1086;&#1085;&#1099;/&#1080;&#1090;&#1086;&#1075;&#1086;&#1074;&#1099;&#1081;%20%20&#1080;&#1085;&#1092;&#1086;&#1088;&#1084;&#1072;&#1090;&#1080;&#1082;&#1072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3">
          <cell r="N3" t="str">
            <v>Дисциплина</v>
          </cell>
        </row>
        <row r="4">
          <cell r="L4" t="str">
            <v>г. Ачинск</v>
          </cell>
          <cell r="N4" t="str">
            <v>Английский язык</v>
          </cell>
        </row>
        <row r="5">
          <cell r="L5" t="str">
            <v>г. Боготол</v>
          </cell>
          <cell r="N5" t="str">
            <v>Астрономия</v>
          </cell>
        </row>
        <row r="6">
          <cell r="L6" t="str">
            <v>г. Бородино</v>
          </cell>
          <cell r="N6" t="str">
            <v>Биология</v>
          </cell>
        </row>
        <row r="7">
          <cell r="L7" t="str">
            <v>г. Дивногорск</v>
          </cell>
          <cell r="N7" t="str">
            <v>География</v>
          </cell>
        </row>
        <row r="8">
          <cell r="L8" t="str">
            <v>г. Енисейск</v>
          </cell>
          <cell r="N8" t="str">
            <v>Информатика и ИКТ</v>
          </cell>
        </row>
        <row r="9">
          <cell r="L9" t="str">
            <v>г. Железногорск</v>
          </cell>
          <cell r="N9" t="str">
            <v>История</v>
          </cell>
        </row>
        <row r="10">
          <cell r="L10" t="str">
            <v>г. Зеленогорск</v>
          </cell>
          <cell r="N10" t="str">
            <v>Литература</v>
          </cell>
        </row>
        <row r="11">
          <cell r="L11" t="str">
            <v>г. Канск</v>
          </cell>
          <cell r="N11" t="str">
            <v>Математика</v>
          </cell>
        </row>
        <row r="12">
          <cell r="L12" t="str">
            <v>г. Красноярск</v>
          </cell>
          <cell r="N12" t="str">
            <v>МХК</v>
          </cell>
        </row>
        <row r="13">
          <cell r="L13" t="str">
            <v>г. Лесосибирск</v>
          </cell>
          <cell r="N13" t="str">
            <v>Немецкий язык</v>
          </cell>
        </row>
        <row r="14">
          <cell r="L14" t="str">
            <v>г. Минусинск</v>
          </cell>
          <cell r="N14" t="str">
            <v>ОБЖ</v>
          </cell>
        </row>
        <row r="15">
          <cell r="L15" t="str">
            <v>г. Назарово</v>
          </cell>
          <cell r="N15" t="str">
            <v>Обществознание</v>
          </cell>
        </row>
        <row r="16">
          <cell r="L16" t="str">
            <v>г. Норильск</v>
          </cell>
          <cell r="N16" t="str">
            <v>Право</v>
          </cell>
        </row>
        <row r="17">
          <cell r="L17" t="str">
            <v>г. Сосновоборск</v>
          </cell>
          <cell r="N17" t="str">
            <v>Русский язык</v>
          </cell>
        </row>
        <row r="18">
          <cell r="L18" t="str">
            <v>г. Шарыпово</v>
          </cell>
          <cell r="N18" t="str">
            <v>Технология</v>
          </cell>
        </row>
        <row r="19">
          <cell r="L19" t="str">
            <v>Абанский</v>
          </cell>
          <cell r="N19" t="str">
            <v>Физика</v>
          </cell>
        </row>
        <row r="20">
          <cell r="L20" t="str">
            <v>Ачинский</v>
          </cell>
          <cell r="N20" t="str">
            <v>Физическая культура</v>
          </cell>
        </row>
        <row r="21">
          <cell r="L21" t="str">
            <v>Балахтинский</v>
          </cell>
          <cell r="N21" t="str">
            <v>Французский язык</v>
          </cell>
        </row>
        <row r="22">
          <cell r="L22" t="str">
            <v>Березовский</v>
          </cell>
          <cell r="N22" t="str">
            <v>Химия</v>
          </cell>
        </row>
        <row r="23">
          <cell r="L23" t="str">
            <v>Бирилюсский</v>
          </cell>
          <cell r="N23" t="str">
            <v>Экология</v>
          </cell>
        </row>
        <row r="24">
          <cell r="L24" t="str">
            <v>Боготольский</v>
          </cell>
          <cell r="N24" t="str">
            <v>Экономика</v>
          </cell>
        </row>
        <row r="25">
          <cell r="L25" t="str">
            <v>Богучанский</v>
          </cell>
        </row>
        <row r="26">
          <cell r="L26" t="str">
            <v>Большемуртинский</v>
          </cell>
        </row>
        <row r="27">
          <cell r="L27" t="str">
            <v>Большеулуйский</v>
          </cell>
        </row>
        <row r="28">
          <cell r="L28" t="str">
            <v>Дзержинский</v>
          </cell>
        </row>
        <row r="29">
          <cell r="L29" t="str">
            <v>Емельяновский</v>
          </cell>
        </row>
        <row r="30">
          <cell r="L30" t="str">
            <v>Енисейский</v>
          </cell>
        </row>
        <row r="31">
          <cell r="L31" t="str">
            <v>Ермаковский</v>
          </cell>
        </row>
        <row r="32">
          <cell r="L32" t="str">
            <v>ЗАТО Кедровый</v>
          </cell>
        </row>
        <row r="33">
          <cell r="L33" t="str">
            <v>ЗАТО Солнечный</v>
          </cell>
        </row>
        <row r="34">
          <cell r="L34" t="str">
            <v>Идринский</v>
          </cell>
        </row>
        <row r="35">
          <cell r="L35" t="str">
            <v>Иланский</v>
          </cell>
        </row>
        <row r="36">
          <cell r="L36" t="str">
            <v>Ирбейский</v>
          </cell>
        </row>
        <row r="37">
          <cell r="L37" t="str">
            <v>Казачинский</v>
          </cell>
        </row>
        <row r="38">
          <cell r="L38" t="str">
            <v>Канский</v>
          </cell>
        </row>
        <row r="39">
          <cell r="L39" t="str">
            <v>Каратузский</v>
          </cell>
        </row>
        <row r="40">
          <cell r="L40" t="str">
            <v>Кежемский</v>
          </cell>
        </row>
        <row r="41">
          <cell r="L41" t="str">
            <v>Козульский</v>
          </cell>
        </row>
        <row r="42">
          <cell r="L42" t="str">
            <v>Краснотуранский</v>
          </cell>
        </row>
        <row r="43">
          <cell r="L43" t="str">
            <v>Курагинский</v>
          </cell>
        </row>
        <row r="44">
          <cell r="L44" t="str">
            <v>Манский</v>
          </cell>
        </row>
        <row r="45">
          <cell r="L45" t="str">
            <v>Минусинский</v>
          </cell>
        </row>
        <row r="46">
          <cell r="L46" t="str">
            <v>Мотыгинский</v>
          </cell>
        </row>
        <row r="47">
          <cell r="L47" t="str">
            <v>Назаровский</v>
          </cell>
        </row>
        <row r="48">
          <cell r="L48" t="str">
            <v>Нижнеингашский</v>
          </cell>
        </row>
        <row r="49">
          <cell r="L49" t="str">
            <v>Новоселовский</v>
          </cell>
        </row>
        <row r="50">
          <cell r="L50" t="str">
            <v>Партизанский</v>
          </cell>
        </row>
        <row r="51">
          <cell r="L51" t="str">
            <v>Пировский</v>
          </cell>
        </row>
        <row r="52">
          <cell r="L52" t="str">
            <v>Рыбинский</v>
          </cell>
        </row>
        <row r="53">
          <cell r="L53" t="str">
            <v>Саянский</v>
          </cell>
        </row>
        <row r="54">
          <cell r="L54" t="str">
            <v>Северо-Енисейский</v>
          </cell>
        </row>
        <row r="55">
          <cell r="L55" t="str">
            <v>Сухобузимский</v>
          </cell>
        </row>
        <row r="56">
          <cell r="L56" t="str">
            <v>Таймырский</v>
          </cell>
        </row>
        <row r="57">
          <cell r="L57" t="str">
            <v>Тасеевский</v>
          </cell>
        </row>
        <row r="58">
          <cell r="L58" t="str">
            <v>Туруханский</v>
          </cell>
        </row>
        <row r="59">
          <cell r="L59" t="str">
            <v>Тюхтетский</v>
          </cell>
        </row>
        <row r="60">
          <cell r="L60" t="str">
            <v>Ужурский</v>
          </cell>
        </row>
        <row r="61">
          <cell r="L61" t="str">
            <v>Уярский</v>
          </cell>
        </row>
        <row r="62">
          <cell r="L62" t="str">
            <v>Шарыповский</v>
          </cell>
        </row>
        <row r="63">
          <cell r="L63" t="str">
            <v>Шушенский</v>
          </cell>
        </row>
        <row r="64">
          <cell r="L64" t="str">
            <v>Эвенкийский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3" workbookViewId="0">
      <selection activeCell="C20" sqref="C20"/>
    </sheetView>
  </sheetViews>
  <sheetFormatPr defaultRowHeight="15" x14ac:dyDescent="0.25"/>
  <cols>
    <col min="1" max="1" width="6.5703125" customWidth="1"/>
    <col min="2" max="2" width="19.28515625" customWidth="1"/>
    <col min="3" max="3" width="15.85546875" customWidth="1"/>
    <col min="4" max="4" width="17.5703125" customWidth="1"/>
    <col min="5" max="5" width="6.42578125" customWidth="1"/>
    <col min="6" max="6" width="11.42578125" customWidth="1"/>
    <col min="7" max="7" width="9.140625" customWidth="1"/>
    <col min="8" max="8" width="8.7109375" customWidth="1"/>
    <col min="9" max="9" width="27.85546875" customWidth="1"/>
    <col min="10" max="10" width="9.140625" customWidth="1"/>
    <col min="11" max="11" width="13.7109375" customWidth="1"/>
    <col min="12" max="12" width="9" customWidth="1"/>
    <col min="13" max="13" width="9.28515625" customWidth="1"/>
    <col min="14" max="14" width="17.140625" customWidth="1"/>
    <col min="15" max="15" width="15.5703125" customWidth="1"/>
    <col min="16" max="16" width="9" customWidth="1"/>
    <col min="17" max="17" width="9.28515625" customWidth="1"/>
  </cols>
  <sheetData>
    <row r="1" spans="1:17" x14ac:dyDescent="0.25">
      <c r="B1" s="1" t="s">
        <v>1</v>
      </c>
      <c r="C1" t="s">
        <v>90</v>
      </c>
      <c r="D1" t="s">
        <v>22</v>
      </c>
      <c r="F1" s="8">
        <v>107</v>
      </c>
      <c r="N1" s="2"/>
      <c r="O1" s="2"/>
    </row>
    <row r="2" spans="1:17" x14ac:dyDescent="0.25">
      <c r="B2" s="1" t="s">
        <v>2</v>
      </c>
      <c r="C2" s="3" t="s">
        <v>89</v>
      </c>
      <c r="N2" s="2"/>
      <c r="O2" s="2"/>
    </row>
    <row r="3" spans="1:17" x14ac:dyDescent="0.25">
      <c r="B3" s="4" t="s">
        <v>3</v>
      </c>
      <c r="C3" s="5" t="s">
        <v>21</v>
      </c>
      <c r="N3" s="2"/>
      <c r="O3" s="2"/>
    </row>
    <row r="4" spans="1:17" x14ac:dyDescent="0.25">
      <c r="B4" s="4" t="s">
        <v>4</v>
      </c>
      <c r="C4" t="s">
        <v>91</v>
      </c>
      <c r="N4" s="2"/>
      <c r="O4" s="2"/>
    </row>
    <row r="5" spans="1:17" ht="71.25" customHeight="1" x14ac:dyDescent="0.25">
      <c r="A5" s="22" t="s">
        <v>7</v>
      </c>
      <c r="B5" s="23" t="s">
        <v>8</v>
      </c>
      <c r="C5" s="23" t="s">
        <v>9</v>
      </c>
      <c r="D5" s="23" t="s">
        <v>10</v>
      </c>
      <c r="E5" s="23" t="s">
        <v>11</v>
      </c>
      <c r="F5" s="23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5" t="s">
        <v>20</v>
      </c>
      <c r="O5" s="25" t="s">
        <v>20</v>
      </c>
      <c r="P5" s="9" t="s">
        <v>23</v>
      </c>
      <c r="Q5" s="9" t="s">
        <v>24</v>
      </c>
    </row>
    <row r="6" spans="1:17" x14ac:dyDescent="0.25">
      <c r="A6" s="6">
        <v>1</v>
      </c>
      <c r="B6" s="6" t="s">
        <v>136</v>
      </c>
      <c r="C6" s="6" t="s">
        <v>73</v>
      </c>
      <c r="D6" s="6" t="s">
        <v>55</v>
      </c>
      <c r="E6" s="6" t="s">
        <v>48</v>
      </c>
      <c r="F6" s="21">
        <v>36319</v>
      </c>
      <c r="G6" s="35" t="s">
        <v>6</v>
      </c>
      <c r="H6" s="35" t="s">
        <v>0</v>
      </c>
      <c r="I6" s="35" t="s">
        <v>21</v>
      </c>
      <c r="J6" s="35">
        <v>11</v>
      </c>
      <c r="K6" s="6" t="s">
        <v>88</v>
      </c>
      <c r="L6" s="35">
        <v>89.5</v>
      </c>
      <c r="M6" s="6"/>
      <c r="N6" t="s">
        <v>91</v>
      </c>
      <c r="O6" s="6"/>
      <c r="P6" s="10">
        <f t="shared" ref="P6:P12" si="0">(L6+M6)/F$1</f>
        <v>0.83644859813084116</v>
      </c>
      <c r="Q6">
        <f t="shared" ref="Q6:Q12" si="1">IF(P6&gt;75%,1,IF(P6&gt;50%,2,IF(P6&gt;25%,3,4)))</f>
        <v>1</v>
      </c>
    </row>
    <row r="7" spans="1:17" x14ac:dyDescent="0.25">
      <c r="A7" s="6">
        <v>2</v>
      </c>
      <c r="B7" s="6" t="s">
        <v>133</v>
      </c>
      <c r="C7" s="6" t="s">
        <v>92</v>
      </c>
      <c r="D7" s="6" t="s">
        <v>79</v>
      </c>
      <c r="E7" s="6" t="s">
        <v>48</v>
      </c>
      <c r="F7" s="21">
        <v>36339</v>
      </c>
      <c r="G7" s="35" t="s">
        <v>6</v>
      </c>
      <c r="H7" s="35" t="s">
        <v>0</v>
      </c>
      <c r="I7" s="35" t="s">
        <v>21</v>
      </c>
      <c r="J7" s="35">
        <v>11</v>
      </c>
      <c r="K7" s="6" t="s">
        <v>66</v>
      </c>
      <c r="L7" s="35">
        <v>87.5</v>
      </c>
      <c r="M7" s="6"/>
      <c r="N7" t="s">
        <v>91</v>
      </c>
      <c r="O7" s="6"/>
      <c r="P7" s="10">
        <f t="shared" si="0"/>
        <v>0.81775700934579443</v>
      </c>
      <c r="Q7">
        <f t="shared" si="1"/>
        <v>1</v>
      </c>
    </row>
    <row r="8" spans="1:17" x14ac:dyDescent="0.25">
      <c r="A8" s="6">
        <v>3</v>
      </c>
      <c r="B8" s="6" t="s">
        <v>70</v>
      </c>
      <c r="C8" s="6" t="s">
        <v>56</v>
      </c>
      <c r="D8" s="6" t="s">
        <v>57</v>
      </c>
      <c r="E8" s="6" t="s">
        <v>48</v>
      </c>
      <c r="F8" s="21">
        <v>36406</v>
      </c>
      <c r="G8" s="35" t="s">
        <v>6</v>
      </c>
      <c r="H8" s="35" t="s">
        <v>0</v>
      </c>
      <c r="I8" s="35" t="s">
        <v>21</v>
      </c>
      <c r="J8" s="35">
        <v>11</v>
      </c>
      <c r="K8" s="6" t="s">
        <v>66</v>
      </c>
      <c r="L8" s="35">
        <v>80</v>
      </c>
      <c r="M8" s="6"/>
      <c r="N8" t="s">
        <v>91</v>
      </c>
      <c r="O8" s="6"/>
      <c r="P8" s="10">
        <f t="shared" si="0"/>
        <v>0.74766355140186913</v>
      </c>
      <c r="Q8">
        <f t="shared" si="1"/>
        <v>2</v>
      </c>
    </row>
    <row r="9" spans="1:17" x14ac:dyDescent="0.25">
      <c r="A9" s="6">
        <v>4</v>
      </c>
      <c r="B9" s="6" t="s">
        <v>80</v>
      </c>
      <c r="C9" s="6" t="s">
        <v>81</v>
      </c>
      <c r="D9" s="6" t="s">
        <v>47</v>
      </c>
      <c r="E9" s="6" t="s">
        <v>5</v>
      </c>
      <c r="F9" s="21">
        <v>36278</v>
      </c>
      <c r="G9" s="35" t="s">
        <v>6</v>
      </c>
      <c r="H9" s="35" t="s">
        <v>0</v>
      </c>
      <c r="I9" s="35" t="s">
        <v>21</v>
      </c>
      <c r="J9" s="35">
        <v>11</v>
      </c>
      <c r="K9" s="6"/>
      <c r="L9" s="35">
        <v>64</v>
      </c>
      <c r="M9" s="6"/>
      <c r="N9" t="s">
        <v>91</v>
      </c>
      <c r="O9" s="6"/>
      <c r="P9" s="10">
        <f t="shared" si="0"/>
        <v>0.59813084112149528</v>
      </c>
      <c r="Q9">
        <f t="shared" si="1"/>
        <v>2</v>
      </c>
    </row>
    <row r="10" spans="1:17" x14ac:dyDescent="0.25">
      <c r="A10" s="6">
        <v>5</v>
      </c>
      <c r="B10" s="6" t="s">
        <v>134</v>
      </c>
      <c r="C10" s="6" t="s">
        <v>124</v>
      </c>
      <c r="D10" s="6" t="s">
        <v>135</v>
      </c>
      <c r="E10" s="6" t="s">
        <v>48</v>
      </c>
      <c r="F10" s="21">
        <v>36470</v>
      </c>
      <c r="G10" s="35" t="s">
        <v>6</v>
      </c>
      <c r="H10" s="35" t="s">
        <v>0</v>
      </c>
      <c r="I10" s="35" t="s">
        <v>21</v>
      </c>
      <c r="J10" s="35">
        <v>11</v>
      </c>
      <c r="K10" s="6"/>
      <c r="L10" s="35">
        <v>63</v>
      </c>
      <c r="M10" s="6"/>
      <c r="N10" t="s">
        <v>91</v>
      </c>
      <c r="O10" s="6"/>
      <c r="P10" s="10">
        <f t="shared" si="0"/>
        <v>0.58878504672897192</v>
      </c>
      <c r="Q10">
        <f t="shared" si="1"/>
        <v>2</v>
      </c>
    </row>
    <row r="11" spans="1:17" x14ac:dyDescent="0.25">
      <c r="A11" s="6">
        <v>6</v>
      </c>
      <c r="B11" s="6" t="s">
        <v>83</v>
      </c>
      <c r="C11" s="6" t="s">
        <v>84</v>
      </c>
      <c r="D11" s="6" t="s">
        <v>57</v>
      </c>
      <c r="E11" s="6" t="s">
        <v>48</v>
      </c>
      <c r="F11" s="21">
        <v>36269</v>
      </c>
      <c r="G11" s="35" t="s">
        <v>6</v>
      </c>
      <c r="H11" s="35" t="s">
        <v>0</v>
      </c>
      <c r="I11" s="35" t="s">
        <v>21</v>
      </c>
      <c r="J11" s="35">
        <v>11</v>
      </c>
      <c r="K11" s="6"/>
      <c r="L11" s="35">
        <v>56.5</v>
      </c>
      <c r="M11" s="6"/>
      <c r="N11" t="s">
        <v>91</v>
      </c>
      <c r="O11" s="6"/>
      <c r="P11" s="10">
        <f t="shared" si="0"/>
        <v>0.5280373831775701</v>
      </c>
      <c r="Q11">
        <f t="shared" si="1"/>
        <v>2</v>
      </c>
    </row>
    <row r="12" spans="1:17" x14ac:dyDescent="0.25">
      <c r="A12" s="6">
        <v>7</v>
      </c>
      <c r="B12" s="6" t="s">
        <v>85</v>
      </c>
      <c r="C12" s="6" t="s">
        <v>86</v>
      </c>
      <c r="D12" s="6" t="s">
        <v>87</v>
      </c>
      <c r="E12" s="6" t="s">
        <v>5</v>
      </c>
      <c r="F12" s="21">
        <v>36462</v>
      </c>
      <c r="G12" s="35" t="s">
        <v>6</v>
      </c>
      <c r="H12" s="35" t="s">
        <v>0</v>
      </c>
      <c r="I12" s="35" t="s">
        <v>21</v>
      </c>
      <c r="J12" s="35">
        <v>11</v>
      </c>
      <c r="K12" s="6"/>
      <c r="L12" s="35">
        <v>26</v>
      </c>
      <c r="M12" s="6"/>
      <c r="N12" t="s">
        <v>91</v>
      </c>
      <c r="O12" s="6"/>
      <c r="P12" s="10">
        <f t="shared" si="0"/>
        <v>0.24299065420560748</v>
      </c>
      <c r="Q12">
        <f t="shared" si="1"/>
        <v>4</v>
      </c>
    </row>
    <row r="16" spans="1:17" x14ac:dyDescent="0.25">
      <c r="A16" t="s">
        <v>25</v>
      </c>
      <c r="C16">
        <f>COUNTIF(Q$6:Q$12,"=1")</f>
        <v>2</v>
      </c>
    </row>
    <row r="17" spans="1:3" x14ac:dyDescent="0.25">
      <c r="A17" t="s">
        <v>26</v>
      </c>
      <c r="C17">
        <f>COUNTIF(Q$6:Q$12,"=2")</f>
        <v>4</v>
      </c>
    </row>
    <row r="18" spans="1:3" x14ac:dyDescent="0.25">
      <c r="A18" t="s">
        <v>27</v>
      </c>
      <c r="C18">
        <f>COUNTIF(Q$6:Q$12,"=3")</f>
        <v>0</v>
      </c>
    </row>
    <row r="19" spans="1:3" x14ac:dyDescent="0.25">
      <c r="A19" t="s">
        <v>28</v>
      </c>
      <c r="C19">
        <f>COUNTIF(Q$6:Q$12,"=4")</f>
        <v>1</v>
      </c>
    </row>
    <row r="20" spans="1:3" x14ac:dyDescent="0.25">
      <c r="A20" t="s">
        <v>29</v>
      </c>
      <c r="C20">
        <f>SUM(C16:C19)</f>
        <v>7</v>
      </c>
    </row>
  </sheetData>
  <sortState ref="B6:Q12">
    <sortCondition descending="1" ref="L6:L12"/>
    <sortCondition ref="B6:B12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A3" workbookViewId="0">
      <selection activeCell="C21" sqref="C21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7" max="8" width="9.140625" customWidth="1"/>
    <col min="9" max="9" width="27.5703125" customWidth="1"/>
    <col min="11" max="11" width="13" customWidth="1"/>
    <col min="14" max="14" width="17.140625" customWidth="1"/>
    <col min="15" max="15" width="15.5703125" customWidth="1"/>
  </cols>
  <sheetData>
    <row r="1" spans="1:17" x14ac:dyDescent="0.25">
      <c r="B1" s="1" t="s">
        <v>1</v>
      </c>
      <c r="C1" t="s">
        <v>90</v>
      </c>
      <c r="D1" t="s">
        <v>22</v>
      </c>
      <c r="F1" s="8">
        <v>117</v>
      </c>
      <c r="N1" s="2"/>
      <c r="O1" s="2"/>
    </row>
    <row r="2" spans="1:17" x14ac:dyDescent="0.25">
      <c r="B2" s="1" t="s">
        <v>2</v>
      </c>
      <c r="C2" s="3" t="s">
        <v>89</v>
      </c>
      <c r="N2" s="2"/>
      <c r="O2" s="2"/>
    </row>
    <row r="3" spans="1:17" x14ac:dyDescent="0.25">
      <c r="B3" s="4" t="s">
        <v>3</v>
      </c>
      <c r="C3" s="5" t="s">
        <v>21</v>
      </c>
      <c r="N3" s="2"/>
      <c r="O3" s="2"/>
    </row>
    <row r="4" spans="1:17" x14ac:dyDescent="0.25">
      <c r="B4" s="4" t="s">
        <v>4</v>
      </c>
      <c r="C4" t="s">
        <v>91</v>
      </c>
      <c r="N4" s="2"/>
      <c r="O4" s="2"/>
    </row>
    <row r="5" spans="1:17" s="6" customFormat="1" ht="71.25" customHeight="1" x14ac:dyDescent="0.25">
      <c r="A5" s="22" t="s">
        <v>7</v>
      </c>
      <c r="B5" s="23" t="s">
        <v>8</v>
      </c>
      <c r="C5" s="23" t="s">
        <v>9</v>
      </c>
      <c r="D5" s="23" t="s">
        <v>10</v>
      </c>
      <c r="E5" s="23" t="s">
        <v>11</v>
      </c>
      <c r="F5" s="23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5" t="s">
        <v>20</v>
      </c>
      <c r="O5" s="25" t="s">
        <v>20</v>
      </c>
      <c r="P5" s="9" t="s">
        <v>23</v>
      </c>
      <c r="Q5" s="9" t="s">
        <v>24</v>
      </c>
    </row>
    <row r="6" spans="1:17" x14ac:dyDescent="0.25">
      <c r="A6" s="6">
        <v>1</v>
      </c>
      <c r="B6" s="6" t="s">
        <v>129</v>
      </c>
      <c r="C6" s="6" t="s">
        <v>75</v>
      </c>
      <c r="D6" s="6" t="s">
        <v>82</v>
      </c>
      <c r="E6" s="6" t="s">
        <v>48</v>
      </c>
      <c r="F6" s="21">
        <v>36715</v>
      </c>
      <c r="G6" s="6" t="s">
        <v>6</v>
      </c>
      <c r="H6" s="6" t="s">
        <v>0</v>
      </c>
      <c r="I6" s="7" t="s">
        <v>21</v>
      </c>
      <c r="J6" s="6">
        <v>10</v>
      </c>
      <c r="K6" s="6" t="s">
        <v>88</v>
      </c>
      <c r="L6" s="6">
        <v>87</v>
      </c>
      <c r="M6" s="6"/>
      <c r="N6" s="6"/>
      <c r="O6" s="6"/>
      <c r="P6" s="10">
        <f>(L6+M6)/F$1</f>
        <v>0.74358974358974361</v>
      </c>
      <c r="Q6">
        <f>IF(P6&gt;75%,1,IF(P6&gt;50%,2,IF(P6&gt;25%,3,4)))</f>
        <v>2</v>
      </c>
    </row>
    <row r="7" spans="1:17" x14ac:dyDescent="0.25">
      <c r="A7" s="6">
        <v>2</v>
      </c>
      <c r="B7" s="6" t="s">
        <v>130</v>
      </c>
      <c r="C7" s="6" t="s">
        <v>76</v>
      </c>
      <c r="D7" s="6" t="s">
        <v>77</v>
      </c>
      <c r="E7" s="6" t="s">
        <v>48</v>
      </c>
      <c r="F7" s="21">
        <v>36722</v>
      </c>
      <c r="G7" s="6" t="s">
        <v>6</v>
      </c>
      <c r="H7" s="6" t="s">
        <v>0</v>
      </c>
      <c r="I7" s="7" t="s">
        <v>21</v>
      </c>
      <c r="J7" s="6">
        <v>10</v>
      </c>
      <c r="K7" s="6" t="s">
        <v>66</v>
      </c>
      <c r="L7" s="6">
        <v>64.5</v>
      </c>
      <c r="M7" s="6"/>
      <c r="N7" s="6"/>
      <c r="O7" s="6"/>
      <c r="P7" s="10">
        <f>(L7+M7)/F$1</f>
        <v>0.55128205128205132</v>
      </c>
      <c r="Q7">
        <f>IF(P7&gt;75%,1,IF(P7&gt;50%,2,IF(P7&gt;25%,3,4)))</f>
        <v>2</v>
      </c>
    </row>
    <row r="8" spans="1:17" x14ac:dyDescent="0.25">
      <c r="A8" s="6">
        <v>3</v>
      </c>
      <c r="B8" s="6" t="s">
        <v>132</v>
      </c>
      <c r="C8" s="6" t="s">
        <v>60</v>
      </c>
      <c r="D8" s="6" t="s">
        <v>74</v>
      </c>
      <c r="E8" s="6" t="s">
        <v>48</v>
      </c>
      <c r="F8" s="21">
        <v>36562</v>
      </c>
      <c r="G8" s="6" t="s">
        <v>6</v>
      </c>
      <c r="H8" s="6" t="s">
        <v>0</v>
      </c>
      <c r="I8" s="7" t="s">
        <v>21</v>
      </c>
      <c r="J8" s="6">
        <v>10</v>
      </c>
      <c r="K8" s="6"/>
      <c r="L8" s="6">
        <v>51.5</v>
      </c>
      <c r="M8" s="6"/>
      <c r="N8" s="6"/>
      <c r="O8" s="6"/>
      <c r="P8" s="10">
        <f>(L8+M8)/F$1</f>
        <v>0.44017094017094016</v>
      </c>
      <c r="Q8">
        <f>IF(P8&gt;75%,1,IF(P8&gt;50%,2,IF(P8&gt;25%,3,4)))</f>
        <v>3</v>
      </c>
    </row>
    <row r="9" spans="1:17" x14ac:dyDescent="0.25">
      <c r="A9" s="6">
        <v>4</v>
      </c>
      <c r="B9" s="6" t="s">
        <v>131</v>
      </c>
      <c r="C9" s="6" t="s">
        <v>64</v>
      </c>
      <c r="D9" s="6" t="s">
        <v>57</v>
      </c>
      <c r="E9" s="6" t="s">
        <v>48</v>
      </c>
      <c r="F9" s="21">
        <v>36664</v>
      </c>
      <c r="G9" s="6" t="s">
        <v>6</v>
      </c>
      <c r="H9" s="6" t="s">
        <v>0</v>
      </c>
      <c r="I9" s="7" t="s">
        <v>21</v>
      </c>
      <c r="J9" s="6">
        <v>10</v>
      </c>
      <c r="K9" s="6"/>
      <c r="L9" s="6">
        <v>32</v>
      </c>
      <c r="M9" s="6"/>
      <c r="N9" s="6"/>
      <c r="O9" s="6"/>
      <c r="P9" s="10">
        <f>(L9+M9)/F$1</f>
        <v>0.27350427350427353</v>
      </c>
      <c r="Q9">
        <f>IF(P9&gt;75%,1,IF(P9&gt;50%,2,IF(P9&gt;25%,3,4)))</f>
        <v>3</v>
      </c>
    </row>
    <row r="17" spans="1:3" x14ac:dyDescent="0.25">
      <c r="A17" t="s">
        <v>25</v>
      </c>
      <c r="C17">
        <f>COUNTIF(Q$6:Q$9,"=1")</f>
        <v>0</v>
      </c>
    </row>
    <row r="18" spans="1:3" x14ac:dyDescent="0.25">
      <c r="A18" t="s">
        <v>26</v>
      </c>
      <c r="C18">
        <f>COUNTIF(Q$6:Q$9,"=2")</f>
        <v>2</v>
      </c>
    </row>
    <row r="19" spans="1:3" x14ac:dyDescent="0.25">
      <c r="A19" t="s">
        <v>27</v>
      </c>
      <c r="C19">
        <f>COUNTIF(Q$6:Q$9,"=3")</f>
        <v>2</v>
      </c>
    </row>
    <row r="20" spans="1:3" x14ac:dyDescent="0.25">
      <c r="A20" t="s">
        <v>28</v>
      </c>
      <c r="C20">
        <f>COUNTIF(Q$6:Q$9,"=4")</f>
        <v>0</v>
      </c>
    </row>
    <row r="21" spans="1:3" x14ac:dyDescent="0.25">
      <c r="A21" t="s">
        <v>29</v>
      </c>
      <c r="C21">
        <f>SUM(C17:C20)</f>
        <v>4</v>
      </c>
    </row>
  </sheetData>
  <sortState ref="B6:Q9">
    <sortCondition descending="1" ref="L6:L9"/>
    <sortCondition ref="B6:B9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opLeftCell="A3" workbookViewId="0">
      <selection activeCell="A9" sqref="A6:XFD9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customWidth="1"/>
    <col min="5" max="5" width="6.28515625" customWidth="1"/>
    <col min="6" max="6" width="11.28515625" customWidth="1"/>
    <col min="7" max="8" width="9.140625" customWidth="1"/>
    <col min="9" max="9" width="27.5703125" customWidth="1"/>
    <col min="11" max="11" width="12.7109375" customWidth="1"/>
    <col min="14" max="14" width="17.140625" customWidth="1"/>
    <col min="15" max="15" width="15.5703125" customWidth="1"/>
  </cols>
  <sheetData>
    <row r="1" spans="1:17" x14ac:dyDescent="0.25">
      <c r="B1" s="1" t="s">
        <v>1</v>
      </c>
      <c r="C1" t="s">
        <v>90</v>
      </c>
      <c r="D1" t="s">
        <v>22</v>
      </c>
      <c r="F1" s="8">
        <v>109</v>
      </c>
      <c r="N1" s="2"/>
      <c r="O1" s="2"/>
    </row>
    <row r="2" spans="1:17" x14ac:dyDescent="0.25">
      <c r="B2" s="1" t="s">
        <v>2</v>
      </c>
      <c r="C2" s="3" t="s">
        <v>89</v>
      </c>
      <c r="N2" s="2"/>
      <c r="O2" s="2"/>
    </row>
    <row r="3" spans="1:17" x14ac:dyDescent="0.25">
      <c r="B3" s="4" t="s">
        <v>3</v>
      </c>
      <c r="C3" s="5" t="s">
        <v>21</v>
      </c>
      <c r="N3" s="2"/>
      <c r="O3" s="2"/>
    </row>
    <row r="4" spans="1:17" x14ac:dyDescent="0.25">
      <c r="B4" s="4" t="s">
        <v>4</v>
      </c>
      <c r="C4" t="s">
        <v>91</v>
      </c>
      <c r="N4" s="2"/>
      <c r="O4" s="2"/>
    </row>
    <row r="5" spans="1:17" s="6" customFormat="1" ht="71.25" customHeight="1" x14ac:dyDescent="0.25">
      <c r="A5" s="22" t="s">
        <v>7</v>
      </c>
      <c r="B5" s="23" t="s">
        <v>8</v>
      </c>
      <c r="C5" s="23" t="s">
        <v>9</v>
      </c>
      <c r="D5" s="23" t="s">
        <v>10</v>
      </c>
      <c r="E5" s="23" t="s">
        <v>11</v>
      </c>
      <c r="F5" s="23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5" t="s">
        <v>20</v>
      </c>
      <c r="O5" s="25" t="s">
        <v>20</v>
      </c>
      <c r="P5" s="9" t="s">
        <v>23</v>
      </c>
      <c r="Q5" s="9" t="s">
        <v>24</v>
      </c>
    </row>
    <row r="6" spans="1:17" x14ac:dyDescent="0.25">
      <c r="A6" s="26">
        <v>1</v>
      </c>
      <c r="B6" s="6" t="s">
        <v>63</v>
      </c>
      <c r="C6" s="6" t="s">
        <v>52</v>
      </c>
      <c r="D6" s="6" t="s">
        <v>55</v>
      </c>
      <c r="E6" s="6" t="s">
        <v>48</v>
      </c>
      <c r="F6" s="21">
        <v>37223</v>
      </c>
      <c r="G6" s="6" t="s">
        <v>6</v>
      </c>
      <c r="H6" s="6" t="s">
        <v>0</v>
      </c>
      <c r="I6" s="7" t="s">
        <v>21</v>
      </c>
      <c r="J6" s="6">
        <v>9</v>
      </c>
      <c r="K6" s="6" t="s">
        <v>88</v>
      </c>
      <c r="L6" s="6">
        <v>82</v>
      </c>
      <c r="M6" s="6"/>
      <c r="N6" t="s">
        <v>91</v>
      </c>
      <c r="O6" s="6"/>
      <c r="P6" s="10">
        <f>(L6+M6)/F$1</f>
        <v>0.75229357798165142</v>
      </c>
      <c r="Q6">
        <f>IF(P6&gt;75%,1,IF(P6&gt;50%,2,IF(P6&gt;25%,3,4)))</f>
        <v>1</v>
      </c>
    </row>
    <row r="7" spans="1:17" x14ac:dyDescent="0.25">
      <c r="A7" s="6">
        <v>2</v>
      </c>
      <c r="B7" s="6" t="s">
        <v>127</v>
      </c>
      <c r="C7" s="6" t="s">
        <v>52</v>
      </c>
      <c r="D7" s="6" t="s">
        <v>77</v>
      </c>
      <c r="E7" s="6" t="s">
        <v>48</v>
      </c>
      <c r="F7" s="21">
        <v>37119</v>
      </c>
      <c r="G7" s="6" t="s">
        <v>6</v>
      </c>
      <c r="H7" s="6" t="s">
        <v>0</v>
      </c>
      <c r="I7" s="7" t="s">
        <v>21</v>
      </c>
      <c r="J7" s="6">
        <v>9</v>
      </c>
      <c r="K7" s="6" t="s">
        <v>66</v>
      </c>
      <c r="L7" s="6">
        <v>70.5</v>
      </c>
      <c r="M7" s="6"/>
      <c r="N7" t="s">
        <v>91</v>
      </c>
      <c r="O7" s="6"/>
      <c r="P7" s="10">
        <f>(L7+M7)/F$1</f>
        <v>0.64678899082568808</v>
      </c>
      <c r="Q7">
        <f>IF(P7&gt;75%,1,IF(P7&gt;50%,2,IF(P7&gt;25%,3,4)))</f>
        <v>2</v>
      </c>
    </row>
    <row r="8" spans="1:17" x14ac:dyDescent="0.25">
      <c r="A8" s="26">
        <v>3</v>
      </c>
      <c r="B8" s="6" t="s">
        <v>128</v>
      </c>
      <c r="C8" s="6" t="s">
        <v>52</v>
      </c>
      <c r="D8" s="6" t="s">
        <v>55</v>
      </c>
      <c r="E8" s="6" t="s">
        <v>48</v>
      </c>
      <c r="F8" s="21">
        <v>37104</v>
      </c>
      <c r="G8" s="6" t="s">
        <v>6</v>
      </c>
      <c r="H8" s="6" t="s">
        <v>0</v>
      </c>
      <c r="I8" s="7" t="s">
        <v>21</v>
      </c>
      <c r="J8" s="6">
        <v>9</v>
      </c>
      <c r="K8" s="6"/>
      <c r="L8" s="6">
        <v>58</v>
      </c>
      <c r="M8" s="6"/>
      <c r="N8" t="s">
        <v>91</v>
      </c>
      <c r="O8" s="6"/>
      <c r="P8" s="10">
        <f>(L8+M8)/F$1</f>
        <v>0.5321100917431193</v>
      </c>
      <c r="Q8">
        <f>IF(P8&gt;75%,1,IF(P8&gt;50%,2,IF(P8&gt;25%,3,4)))</f>
        <v>2</v>
      </c>
    </row>
    <row r="9" spans="1:17" x14ac:dyDescent="0.25">
      <c r="A9" s="26"/>
      <c r="B9" s="6"/>
      <c r="C9" s="6"/>
      <c r="D9" s="6"/>
      <c r="E9" s="6"/>
      <c r="F9" s="21"/>
      <c r="G9" s="6"/>
      <c r="H9" s="6"/>
      <c r="I9" s="7"/>
      <c r="J9" s="6"/>
      <c r="K9" s="6"/>
      <c r="L9" s="6"/>
      <c r="M9" s="6"/>
      <c r="N9" s="6"/>
      <c r="O9" s="6"/>
      <c r="P9" s="10"/>
    </row>
    <row r="10" spans="1:17" x14ac:dyDescent="0.25">
      <c r="A10" s="6"/>
      <c r="B10" s="6"/>
      <c r="C10" s="6"/>
      <c r="D10" s="6"/>
      <c r="E10" s="6"/>
      <c r="F10" s="21"/>
      <c r="G10" s="6"/>
      <c r="H10" s="6"/>
      <c r="I10" s="7"/>
      <c r="J10" s="6"/>
      <c r="K10" s="6"/>
      <c r="L10" s="6"/>
      <c r="M10" s="6"/>
      <c r="N10" s="6"/>
      <c r="O10" s="6"/>
      <c r="P10" s="10"/>
    </row>
    <row r="11" spans="1:17" x14ac:dyDescent="0.25">
      <c r="A11" s="26"/>
      <c r="B11" s="6"/>
      <c r="C11" s="6"/>
      <c r="D11" s="6"/>
      <c r="E11" s="6"/>
      <c r="F11" s="21"/>
      <c r="G11" s="6"/>
      <c r="H11" s="6"/>
      <c r="I11" s="7"/>
      <c r="J11" s="6"/>
      <c r="K11" s="6"/>
      <c r="L11" s="6"/>
      <c r="M11" s="6"/>
      <c r="N11" s="6"/>
      <c r="O11" s="6"/>
      <c r="P11" s="10"/>
    </row>
    <row r="12" spans="1:17" x14ac:dyDescent="0.25">
      <c r="A12" s="6"/>
      <c r="B12" s="6"/>
      <c r="C12" s="6"/>
      <c r="D12" s="6"/>
      <c r="E12" s="6"/>
      <c r="F12" s="21"/>
      <c r="G12" s="6"/>
      <c r="H12" s="6"/>
      <c r="I12" s="7"/>
      <c r="J12" s="6"/>
      <c r="K12" s="6"/>
      <c r="L12" s="6"/>
      <c r="M12" s="6"/>
      <c r="N12" s="6"/>
      <c r="O12" s="6"/>
      <c r="P12" s="10"/>
    </row>
    <row r="13" spans="1:17" x14ac:dyDescent="0.25">
      <c r="A13" s="26"/>
      <c r="B13" s="6"/>
      <c r="C13" s="6"/>
      <c r="D13" s="6"/>
      <c r="E13" s="6"/>
      <c r="F13" s="21"/>
      <c r="G13" s="6"/>
      <c r="H13" s="6"/>
      <c r="I13" s="7"/>
      <c r="J13" s="6"/>
      <c r="K13" s="6"/>
      <c r="L13" s="6"/>
      <c r="M13" s="6"/>
      <c r="N13" s="6"/>
      <c r="O13" s="6"/>
      <c r="P13" s="10"/>
    </row>
    <row r="14" spans="1:17" x14ac:dyDescent="0.25">
      <c r="A14" s="6"/>
      <c r="B14" s="6"/>
      <c r="C14" s="6"/>
      <c r="D14" s="6"/>
      <c r="E14" s="6"/>
      <c r="F14" s="21"/>
      <c r="G14" s="6"/>
      <c r="H14" s="6"/>
      <c r="I14" s="7"/>
      <c r="J14" s="6"/>
      <c r="K14" s="6"/>
      <c r="L14" s="6"/>
      <c r="M14" s="6"/>
      <c r="N14" s="6"/>
      <c r="O14" s="6"/>
      <c r="P14" s="10"/>
    </row>
    <row r="15" spans="1:17" x14ac:dyDescent="0.25">
      <c r="A15" s="26"/>
      <c r="B15" s="6"/>
      <c r="C15" s="6"/>
      <c r="D15" s="6"/>
      <c r="E15" s="6"/>
      <c r="F15" s="21"/>
      <c r="G15" s="6"/>
      <c r="H15" s="6"/>
      <c r="I15" s="7"/>
      <c r="J15" s="6"/>
      <c r="K15" s="6"/>
      <c r="L15" s="6"/>
      <c r="M15" s="6"/>
      <c r="N15" s="6"/>
      <c r="O15" s="6"/>
      <c r="P15" s="10"/>
    </row>
    <row r="16" spans="1:17" x14ac:dyDescent="0.25">
      <c r="A16" s="6"/>
      <c r="B16" s="6"/>
      <c r="C16" s="6"/>
      <c r="D16" s="6"/>
      <c r="E16" s="6"/>
      <c r="F16" s="21"/>
      <c r="G16" s="6"/>
      <c r="H16" s="6"/>
      <c r="I16" s="7"/>
      <c r="J16" s="6"/>
      <c r="K16" s="6"/>
      <c r="L16" s="6"/>
      <c r="M16" s="6"/>
      <c r="N16" s="6"/>
      <c r="O16" s="6"/>
      <c r="P16" s="10"/>
    </row>
    <row r="17" spans="1:16" x14ac:dyDescent="0.25">
      <c r="A17" s="26"/>
      <c r="B17" s="6"/>
      <c r="C17" s="6"/>
      <c r="D17" s="6"/>
      <c r="E17" s="6"/>
      <c r="F17" s="21"/>
      <c r="G17" s="6"/>
      <c r="H17" s="6"/>
      <c r="I17" s="7"/>
      <c r="J17" s="6"/>
      <c r="K17" s="6"/>
      <c r="L17" s="6"/>
      <c r="M17" s="6"/>
      <c r="N17" s="6"/>
      <c r="O17" s="6"/>
      <c r="P17" s="10"/>
    </row>
    <row r="18" spans="1:16" x14ac:dyDescent="0.25">
      <c r="A18" s="6"/>
      <c r="B18" s="6"/>
      <c r="C18" s="6"/>
      <c r="D18" s="6"/>
      <c r="E18" s="6"/>
      <c r="F18" s="21"/>
      <c r="G18" s="6"/>
      <c r="H18" s="6"/>
      <c r="I18" s="7"/>
      <c r="J18" s="6"/>
      <c r="K18" s="6"/>
      <c r="L18" s="6"/>
      <c r="M18" s="6"/>
      <c r="N18" s="6"/>
      <c r="O18" s="6"/>
      <c r="P18" s="10"/>
    </row>
    <row r="19" spans="1:16" x14ac:dyDescent="0.25">
      <c r="A19" s="26"/>
      <c r="B19" s="6"/>
      <c r="C19" s="6"/>
      <c r="D19" s="6"/>
      <c r="E19" s="6"/>
      <c r="F19" s="21"/>
      <c r="G19" s="6"/>
      <c r="H19" s="6"/>
      <c r="I19" s="7"/>
      <c r="J19" s="6"/>
      <c r="K19" s="6"/>
      <c r="L19" s="6"/>
      <c r="M19" s="6"/>
      <c r="N19" s="6"/>
      <c r="O19" s="6"/>
      <c r="P19" s="10"/>
    </row>
    <row r="21" spans="1:16" x14ac:dyDescent="0.25">
      <c r="A21" t="s">
        <v>25</v>
      </c>
      <c r="C21">
        <f>COUNTIF(Q$6:Q$19,"=1")</f>
        <v>1</v>
      </c>
    </row>
    <row r="22" spans="1:16" x14ac:dyDescent="0.25">
      <c r="A22" t="s">
        <v>26</v>
      </c>
      <c r="C22">
        <f>COUNTIF(Q$6:Q$19,"=2")</f>
        <v>2</v>
      </c>
    </row>
    <row r="23" spans="1:16" x14ac:dyDescent="0.25">
      <c r="A23" t="s">
        <v>27</v>
      </c>
      <c r="C23">
        <f>COUNTIF(Q$6:Q$19,"=3")</f>
        <v>0</v>
      </c>
    </row>
    <row r="24" spans="1:16" x14ac:dyDescent="0.25">
      <c r="A24" t="s">
        <v>28</v>
      </c>
      <c r="C24">
        <f>COUNTIF(Q$6:Q$19,"=4")</f>
        <v>0</v>
      </c>
    </row>
    <row r="25" spans="1:16" x14ac:dyDescent="0.25">
      <c r="A25" t="s">
        <v>29</v>
      </c>
      <c r="C25">
        <f>SUM(C21:C24)</f>
        <v>3</v>
      </c>
    </row>
  </sheetData>
  <sortState ref="A10:Q12">
    <sortCondition descending="1" ref="L6:L12"/>
    <sortCondition ref="B6:B12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4" workbookViewId="0">
      <selection activeCell="N6" sqref="N6:N7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hidden="1" customWidth="1"/>
    <col min="5" max="5" width="6.28515625" hidden="1" customWidth="1"/>
    <col min="6" max="6" width="11.28515625" hidden="1" customWidth="1"/>
    <col min="7" max="8" width="9.140625" hidden="1" customWidth="1"/>
    <col min="9" max="9" width="27.5703125" hidden="1" customWidth="1"/>
    <col min="11" max="11" width="12.28515625" customWidth="1"/>
    <col min="14" max="14" width="17.140625" customWidth="1"/>
    <col min="15" max="15" width="15.5703125" customWidth="1"/>
  </cols>
  <sheetData>
    <row r="1" spans="1:17" x14ac:dyDescent="0.25">
      <c r="B1" s="1" t="s">
        <v>1</v>
      </c>
      <c r="C1" t="s">
        <v>90</v>
      </c>
      <c r="D1" t="s">
        <v>22</v>
      </c>
      <c r="F1" s="8">
        <v>91</v>
      </c>
      <c r="N1" s="2"/>
      <c r="O1" s="2"/>
    </row>
    <row r="2" spans="1:17" x14ac:dyDescent="0.25">
      <c r="B2" s="1" t="s">
        <v>2</v>
      </c>
      <c r="C2" s="3" t="s">
        <v>89</v>
      </c>
      <c r="N2" s="2"/>
      <c r="O2" s="2"/>
    </row>
    <row r="3" spans="1:17" x14ac:dyDescent="0.25">
      <c r="B3" s="4" t="s">
        <v>3</v>
      </c>
      <c r="C3" s="5" t="s">
        <v>21</v>
      </c>
      <c r="N3" s="2"/>
      <c r="O3" s="2"/>
    </row>
    <row r="4" spans="1:17" x14ac:dyDescent="0.25">
      <c r="B4" s="4" t="s">
        <v>4</v>
      </c>
      <c r="C4" t="s">
        <v>91</v>
      </c>
      <c r="N4" s="2"/>
      <c r="O4" s="2"/>
    </row>
    <row r="5" spans="1:17" s="6" customFormat="1" ht="71.25" customHeight="1" x14ac:dyDescent="0.25">
      <c r="A5" s="22" t="s">
        <v>7</v>
      </c>
      <c r="B5" s="23" t="s">
        <v>8</v>
      </c>
      <c r="C5" s="23" t="s">
        <v>9</v>
      </c>
      <c r="D5" s="23" t="s">
        <v>10</v>
      </c>
      <c r="E5" s="23" t="s">
        <v>11</v>
      </c>
      <c r="F5" s="23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5" t="s">
        <v>20</v>
      </c>
      <c r="O5" s="25" t="s">
        <v>20</v>
      </c>
      <c r="P5" s="9" t="s">
        <v>23</v>
      </c>
      <c r="Q5" s="9" t="s">
        <v>24</v>
      </c>
    </row>
    <row r="6" spans="1:17" x14ac:dyDescent="0.25">
      <c r="A6" s="6">
        <v>1</v>
      </c>
      <c r="B6" s="6" t="s">
        <v>123</v>
      </c>
      <c r="C6" s="6" t="s">
        <v>121</v>
      </c>
      <c r="D6" s="6" t="s">
        <v>77</v>
      </c>
      <c r="E6" s="6" t="s">
        <v>48</v>
      </c>
      <c r="F6" s="21">
        <v>37289</v>
      </c>
      <c r="G6" s="6" t="s">
        <v>6</v>
      </c>
      <c r="H6" s="6" t="s">
        <v>0</v>
      </c>
      <c r="I6" s="7" t="s">
        <v>21</v>
      </c>
      <c r="J6" s="6">
        <v>8</v>
      </c>
      <c r="K6" s="6" t="s">
        <v>88</v>
      </c>
      <c r="L6" s="6">
        <v>71.5</v>
      </c>
      <c r="M6" s="6"/>
      <c r="N6" t="s">
        <v>91</v>
      </c>
      <c r="O6" s="6"/>
      <c r="P6" s="32">
        <f>(L6+M6)/F$1</f>
        <v>0.7857142857142857</v>
      </c>
      <c r="Q6" s="11">
        <f>IF(P6&gt;75%,1,IF(P6&gt;50%,2,IF(P6&gt;25%,3,4)))</f>
        <v>1</v>
      </c>
    </row>
    <row r="7" spans="1:17" x14ac:dyDescent="0.25">
      <c r="A7" s="6">
        <v>2</v>
      </c>
      <c r="B7" s="6" t="s">
        <v>126</v>
      </c>
      <c r="C7" s="6" t="s">
        <v>60</v>
      </c>
      <c r="D7" s="6" t="s">
        <v>71</v>
      </c>
      <c r="E7" s="6" t="s">
        <v>48</v>
      </c>
      <c r="F7" s="21">
        <v>37525</v>
      </c>
      <c r="G7" s="6" t="s">
        <v>6</v>
      </c>
      <c r="H7" s="6" t="s">
        <v>0</v>
      </c>
      <c r="I7" s="7" t="s">
        <v>21</v>
      </c>
      <c r="J7" s="6">
        <v>8</v>
      </c>
      <c r="K7" s="6" t="s">
        <v>66</v>
      </c>
      <c r="L7" s="6">
        <v>52.2</v>
      </c>
      <c r="M7" s="6"/>
      <c r="N7" t="s">
        <v>91</v>
      </c>
      <c r="O7" s="6"/>
      <c r="P7" s="32">
        <f>(L7+M7)/F$1</f>
        <v>0.5736263736263737</v>
      </c>
      <c r="Q7" s="11">
        <f>IF(P7&gt;75%,1,IF(P7&gt;50%,2,IF(P7&gt;25%,3,4)))</f>
        <v>2</v>
      </c>
    </row>
    <row r="19" spans="1:3" x14ac:dyDescent="0.25">
      <c r="A19" t="s">
        <v>25</v>
      </c>
      <c r="C19">
        <f>COUNTIF(Q$6:Q$7,"=1")</f>
        <v>1</v>
      </c>
    </row>
    <row r="20" spans="1:3" x14ac:dyDescent="0.25">
      <c r="A20" t="s">
        <v>26</v>
      </c>
      <c r="C20">
        <f>COUNTIF(Q$6:Q$7,"=2")</f>
        <v>1</v>
      </c>
    </row>
    <row r="21" spans="1:3" x14ac:dyDescent="0.25">
      <c r="A21" t="s">
        <v>27</v>
      </c>
      <c r="C21">
        <f>COUNTIF(Q$6:Q$7,"=3")</f>
        <v>0</v>
      </c>
    </row>
    <row r="22" spans="1:3" x14ac:dyDescent="0.25">
      <c r="A22" t="s">
        <v>28</v>
      </c>
      <c r="C22">
        <f>COUNTIF(Q$6:Q$7,"=4")</f>
        <v>0</v>
      </c>
    </row>
    <row r="23" spans="1:3" x14ac:dyDescent="0.25">
      <c r="A23" t="s">
        <v>29</v>
      </c>
      <c r="C23">
        <f>SUM(C19:C22)</f>
        <v>2</v>
      </c>
    </row>
  </sheetData>
  <sortState ref="B6:Q7">
    <sortCondition descending="1" ref="L6:L7"/>
    <sortCondition ref="B6:B7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opLeftCell="A2" workbookViewId="0">
      <selection activeCell="N6" sqref="N6:N10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hidden="1" customWidth="1"/>
    <col min="5" max="5" width="6.28515625" hidden="1" customWidth="1"/>
    <col min="6" max="6" width="11.28515625" hidden="1" customWidth="1"/>
    <col min="7" max="8" width="9.140625" hidden="1" customWidth="1"/>
    <col min="9" max="9" width="27.5703125" hidden="1" customWidth="1"/>
    <col min="11" max="11" width="13.140625" customWidth="1"/>
    <col min="14" max="14" width="17.140625" customWidth="1"/>
    <col min="15" max="15" width="15.5703125" customWidth="1"/>
  </cols>
  <sheetData>
    <row r="1" spans="1:17" x14ac:dyDescent="0.25">
      <c r="B1" s="1" t="s">
        <v>1</v>
      </c>
      <c r="C1" t="s">
        <v>90</v>
      </c>
      <c r="D1" t="s">
        <v>22</v>
      </c>
      <c r="F1" s="8">
        <v>91</v>
      </c>
      <c r="N1" s="2"/>
      <c r="O1" s="2"/>
    </row>
    <row r="2" spans="1:17" x14ac:dyDescent="0.25">
      <c r="B2" s="1" t="s">
        <v>2</v>
      </c>
      <c r="C2" s="3" t="s">
        <v>89</v>
      </c>
      <c r="N2" s="2"/>
      <c r="O2" s="2"/>
    </row>
    <row r="3" spans="1:17" x14ac:dyDescent="0.25">
      <c r="B3" s="4" t="s">
        <v>3</v>
      </c>
      <c r="C3" s="5" t="s">
        <v>21</v>
      </c>
      <c r="N3" s="2"/>
      <c r="O3" s="2"/>
    </row>
    <row r="4" spans="1:17" x14ac:dyDescent="0.25">
      <c r="B4" s="4" t="s">
        <v>4</v>
      </c>
      <c r="C4" t="s">
        <v>91</v>
      </c>
      <c r="N4" s="2"/>
      <c r="O4" s="2"/>
    </row>
    <row r="5" spans="1:17" s="6" customFormat="1" ht="71.25" customHeight="1" x14ac:dyDescent="0.25">
      <c r="A5" s="22" t="s">
        <v>7</v>
      </c>
      <c r="B5" s="23" t="s">
        <v>8</v>
      </c>
      <c r="C5" s="23" t="s">
        <v>9</v>
      </c>
      <c r="D5" s="23" t="s">
        <v>10</v>
      </c>
      <c r="E5" s="23" t="s">
        <v>11</v>
      </c>
      <c r="F5" s="23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5" t="s">
        <v>20</v>
      </c>
      <c r="O5" s="25" t="s">
        <v>20</v>
      </c>
      <c r="P5" s="9" t="s">
        <v>23</v>
      </c>
      <c r="Q5" s="9" t="s">
        <v>24</v>
      </c>
    </row>
    <row r="6" spans="1:17" s="6" customFormat="1" x14ac:dyDescent="0.25">
      <c r="A6" s="6">
        <v>1</v>
      </c>
      <c r="B6" s="6" t="s">
        <v>58</v>
      </c>
      <c r="C6" s="6" t="s">
        <v>59</v>
      </c>
      <c r="D6" s="6" t="s">
        <v>51</v>
      </c>
      <c r="E6" s="6" t="s">
        <v>5</v>
      </c>
      <c r="F6" s="21">
        <v>37680</v>
      </c>
      <c r="G6" s="6" t="s">
        <v>6</v>
      </c>
      <c r="H6" s="6" t="s">
        <v>0</v>
      </c>
      <c r="I6" s="7" t="s">
        <v>21</v>
      </c>
      <c r="J6" s="6">
        <v>7</v>
      </c>
      <c r="K6" s="6" t="s">
        <v>66</v>
      </c>
      <c r="L6" s="6">
        <v>57</v>
      </c>
      <c r="N6" t="s">
        <v>91</v>
      </c>
      <c r="P6" s="27">
        <f>(L6+M6)/F$1</f>
        <v>0.62637362637362637</v>
      </c>
      <c r="Q6" s="6">
        <f>IF(P6&gt;75%,1,IF(P6&gt;50%,2,IF(P6&gt;25%,3,4)))</f>
        <v>2</v>
      </c>
    </row>
    <row r="7" spans="1:17" x14ac:dyDescent="0.25">
      <c r="A7" s="6">
        <v>2</v>
      </c>
      <c r="B7" s="6" t="s">
        <v>72</v>
      </c>
      <c r="C7" s="6" t="s">
        <v>49</v>
      </c>
      <c r="D7" s="6" t="s">
        <v>50</v>
      </c>
      <c r="E7" s="6" t="s">
        <v>5</v>
      </c>
      <c r="F7" s="21">
        <v>37709</v>
      </c>
      <c r="G7" s="6" t="s">
        <v>6</v>
      </c>
      <c r="H7" s="6" t="s">
        <v>0</v>
      </c>
      <c r="I7" s="7" t="s">
        <v>21</v>
      </c>
      <c r="J7" s="6">
        <v>7</v>
      </c>
      <c r="K7" s="6" t="s">
        <v>66</v>
      </c>
      <c r="L7" s="6">
        <v>54</v>
      </c>
      <c r="M7" s="6"/>
      <c r="N7" t="s">
        <v>91</v>
      </c>
      <c r="O7" s="6"/>
      <c r="P7" s="32">
        <f>(L7+M7)/F$1</f>
        <v>0.59340659340659341</v>
      </c>
      <c r="Q7" s="11">
        <f>IF(P7&gt;75%,1,IF(P7&gt;50%,2,IF(P7&gt;25%,3,4)))</f>
        <v>2</v>
      </c>
    </row>
    <row r="8" spans="1:17" x14ac:dyDescent="0.25">
      <c r="A8" s="6">
        <v>3</v>
      </c>
      <c r="B8" s="6" t="s">
        <v>137</v>
      </c>
      <c r="C8" s="6" t="s">
        <v>64</v>
      </c>
      <c r="D8" s="6" t="s">
        <v>57</v>
      </c>
      <c r="E8" s="6" t="s">
        <v>48</v>
      </c>
      <c r="F8" s="21">
        <v>37908</v>
      </c>
      <c r="G8" s="6" t="s">
        <v>6</v>
      </c>
      <c r="H8" s="6" t="s">
        <v>0</v>
      </c>
      <c r="I8" s="7" t="s">
        <v>21</v>
      </c>
      <c r="J8" s="6">
        <v>7</v>
      </c>
      <c r="K8" s="6"/>
      <c r="L8" s="6">
        <v>42.5</v>
      </c>
      <c r="M8" s="6"/>
      <c r="N8" t="s">
        <v>91</v>
      </c>
      <c r="O8" s="6"/>
      <c r="P8" s="10">
        <f>(L8+M8)/F$1</f>
        <v>0.46703296703296704</v>
      </c>
      <c r="Q8">
        <f>IF(P8&gt;75%,1,IF(P8&gt;50%,2,IF(P8&gt;25%,3,4)))</f>
        <v>3</v>
      </c>
    </row>
    <row r="9" spans="1:17" x14ac:dyDescent="0.25">
      <c r="A9" s="6">
        <v>4</v>
      </c>
      <c r="B9" s="6" t="s">
        <v>120</v>
      </c>
      <c r="C9" s="6" t="s">
        <v>52</v>
      </c>
      <c r="D9" s="6" t="s">
        <v>53</v>
      </c>
      <c r="E9" s="6" t="s">
        <v>48</v>
      </c>
      <c r="F9" s="21">
        <v>37689</v>
      </c>
      <c r="G9" s="6" t="s">
        <v>6</v>
      </c>
      <c r="H9" s="6" t="s">
        <v>0</v>
      </c>
      <c r="I9" s="7" t="s">
        <v>21</v>
      </c>
      <c r="J9" s="6">
        <v>7</v>
      </c>
      <c r="K9" s="6"/>
      <c r="L9" s="6">
        <v>36.5</v>
      </c>
      <c r="M9" s="6"/>
      <c r="N9" t="s">
        <v>91</v>
      </c>
      <c r="O9" s="6"/>
      <c r="P9" s="32">
        <f>(L9+M9)/F$1</f>
        <v>0.40109890109890112</v>
      </c>
      <c r="Q9" s="11">
        <f>IF(P9&gt;75%,1,IF(P9&gt;50%,2,IF(P9&gt;25%,3,4)))</f>
        <v>3</v>
      </c>
    </row>
    <row r="10" spans="1:17" x14ac:dyDescent="0.25">
      <c r="A10" s="6">
        <v>5</v>
      </c>
      <c r="B10" s="6" t="s">
        <v>122</v>
      </c>
      <c r="C10" s="6" t="s">
        <v>52</v>
      </c>
      <c r="D10" s="6" t="s">
        <v>55</v>
      </c>
      <c r="E10" s="6" t="s">
        <v>48</v>
      </c>
      <c r="F10" s="21">
        <v>37894</v>
      </c>
      <c r="G10" s="6" t="s">
        <v>6</v>
      </c>
      <c r="H10" s="6" t="s">
        <v>0</v>
      </c>
      <c r="I10" s="7" t="s">
        <v>21</v>
      </c>
      <c r="J10" s="6">
        <v>7</v>
      </c>
      <c r="K10" s="6"/>
      <c r="L10" s="6">
        <v>35</v>
      </c>
      <c r="M10" s="6"/>
      <c r="N10" t="s">
        <v>91</v>
      </c>
      <c r="O10" s="6"/>
      <c r="P10" s="32">
        <f>(L10+M10)/F$1</f>
        <v>0.38461538461538464</v>
      </c>
      <c r="Q10" s="11">
        <f>IF(P10&gt;75%,1,IF(P10&gt;50%,2,IF(P10&gt;25%,3,4)))</f>
        <v>3</v>
      </c>
    </row>
    <row r="11" spans="1:17" x14ac:dyDescent="0.25">
      <c r="D11" s="26"/>
      <c r="E11" s="26"/>
      <c r="F11" s="36"/>
      <c r="G11" s="6"/>
      <c r="H11" s="6"/>
      <c r="I11" s="7"/>
      <c r="J11" s="6"/>
      <c r="K11" s="6"/>
      <c r="L11" s="6"/>
      <c r="M11" s="6"/>
      <c r="N11" s="11"/>
      <c r="O11" s="6"/>
      <c r="P11" s="10"/>
    </row>
    <row r="12" spans="1:17" x14ac:dyDescent="0.25">
      <c r="A12" s="26"/>
      <c r="B12" s="11"/>
      <c r="C12" s="11"/>
      <c r="D12" s="11"/>
      <c r="E12" s="11"/>
      <c r="F12" s="37"/>
      <c r="G12" s="6"/>
      <c r="H12" s="6"/>
      <c r="I12" s="7"/>
      <c r="J12" s="6"/>
      <c r="K12" s="6"/>
      <c r="L12" s="6"/>
      <c r="M12" s="6"/>
      <c r="N12" s="11"/>
      <c r="O12" s="6"/>
      <c r="P12" s="10"/>
    </row>
    <row r="13" spans="1:17" x14ac:dyDescent="0.25">
      <c r="A13" s="6"/>
      <c r="B13" s="6"/>
      <c r="C13" s="6"/>
      <c r="D13" s="6"/>
      <c r="E13" s="6"/>
      <c r="F13" s="21"/>
      <c r="G13" s="6"/>
      <c r="H13" s="6"/>
      <c r="I13" s="7"/>
      <c r="J13" s="6"/>
      <c r="K13" s="6"/>
      <c r="L13" s="6"/>
      <c r="M13" s="6"/>
      <c r="N13" s="11"/>
      <c r="O13" s="6"/>
      <c r="P13" s="10"/>
    </row>
    <row r="14" spans="1:17" x14ac:dyDescent="0.25">
      <c r="A14" s="26"/>
      <c r="B14" s="6"/>
      <c r="C14" s="6"/>
      <c r="D14" s="6"/>
      <c r="E14" s="6"/>
      <c r="F14" s="21"/>
      <c r="G14" s="6"/>
      <c r="H14" s="6"/>
      <c r="I14" s="7"/>
      <c r="J14" s="6"/>
      <c r="K14" s="6"/>
      <c r="L14" s="6"/>
      <c r="M14" s="6"/>
      <c r="N14" s="11"/>
      <c r="O14" s="6"/>
      <c r="P14" s="32"/>
      <c r="Q14" s="11"/>
    </row>
    <row r="15" spans="1:17" x14ac:dyDescent="0.25">
      <c r="A15" s="6"/>
      <c r="B15" s="6"/>
      <c r="C15" s="6"/>
      <c r="D15" s="6"/>
      <c r="E15" s="6"/>
      <c r="F15" s="21"/>
      <c r="G15" s="6"/>
      <c r="H15" s="6"/>
      <c r="I15" s="7"/>
      <c r="J15" s="6"/>
      <c r="K15" s="6"/>
      <c r="L15" s="6"/>
      <c r="M15" s="6"/>
      <c r="N15" s="11"/>
      <c r="O15" s="6"/>
      <c r="P15" s="10"/>
    </row>
    <row r="16" spans="1:17" x14ac:dyDescent="0.25">
      <c r="A16" s="26"/>
      <c r="B16" s="6"/>
      <c r="C16" s="6"/>
      <c r="D16" s="6"/>
      <c r="E16" s="6"/>
      <c r="F16" s="21"/>
      <c r="G16" s="6"/>
      <c r="H16" s="6"/>
      <c r="I16" s="7"/>
      <c r="J16" s="6"/>
      <c r="K16" s="6"/>
      <c r="L16" s="6"/>
      <c r="M16" s="6"/>
      <c r="N16" s="11"/>
      <c r="O16" s="6"/>
      <c r="P16" s="10"/>
    </row>
    <row r="17" spans="1:17" x14ac:dyDescent="0.25">
      <c r="A17" s="6"/>
      <c r="B17" s="6"/>
      <c r="C17" s="6"/>
      <c r="D17" s="6"/>
      <c r="E17" s="6"/>
      <c r="F17" s="21"/>
      <c r="G17" s="6"/>
      <c r="H17" s="6"/>
      <c r="I17" s="7"/>
      <c r="J17" s="6"/>
      <c r="K17" s="6"/>
      <c r="L17" s="6"/>
      <c r="M17" s="6"/>
      <c r="N17" s="11"/>
      <c r="O17" s="6"/>
      <c r="P17" s="32"/>
      <c r="Q17" s="11"/>
    </row>
    <row r="18" spans="1:17" x14ac:dyDescent="0.25">
      <c r="A18" s="26"/>
      <c r="B18" s="6"/>
      <c r="C18" s="6"/>
      <c r="D18" s="6"/>
      <c r="E18" s="6"/>
      <c r="F18" s="21"/>
      <c r="G18" s="6"/>
      <c r="H18" s="6"/>
      <c r="I18" s="7"/>
      <c r="J18" s="6"/>
      <c r="K18" s="6"/>
      <c r="L18" s="6"/>
      <c r="M18" s="6"/>
      <c r="N18" s="11"/>
      <c r="O18" s="6"/>
      <c r="P18" s="10"/>
    </row>
    <row r="19" spans="1:17" x14ac:dyDescent="0.25">
      <c r="A19" t="s">
        <v>25</v>
      </c>
      <c r="C19">
        <f>COUNTIF(Q$6:Q$12,"=1")</f>
        <v>0</v>
      </c>
      <c r="D19" s="6"/>
      <c r="E19" s="6"/>
      <c r="F19" s="21"/>
      <c r="G19" s="6"/>
      <c r="H19" s="6"/>
      <c r="I19" s="7"/>
      <c r="J19" s="6"/>
      <c r="K19" s="6"/>
      <c r="L19" s="6"/>
      <c r="M19" s="6"/>
      <c r="N19" s="11"/>
      <c r="O19" s="6"/>
      <c r="P19" s="10"/>
    </row>
    <row r="20" spans="1:17" x14ac:dyDescent="0.25">
      <c r="A20" t="s">
        <v>26</v>
      </c>
      <c r="C20">
        <f>COUNTIF(Q$6:Q$12,"=2")</f>
        <v>2</v>
      </c>
      <c r="D20" s="6"/>
      <c r="E20" s="6"/>
      <c r="F20" s="21"/>
      <c r="G20" s="6"/>
      <c r="H20" s="6"/>
      <c r="I20" s="7"/>
      <c r="J20" s="6"/>
      <c r="K20" s="6"/>
      <c r="L20" s="6"/>
      <c r="M20" s="6"/>
      <c r="N20" s="11"/>
      <c r="O20" s="6"/>
      <c r="P20" s="10"/>
    </row>
    <row r="21" spans="1:17" x14ac:dyDescent="0.25">
      <c r="A21" t="s">
        <v>27</v>
      </c>
      <c r="C21">
        <f>COUNTIF(Q$6:Q$12,"=3")</f>
        <v>3</v>
      </c>
      <c r="D21" s="6"/>
      <c r="E21" s="6"/>
      <c r="F21" s="21"/>
      <c r="G21" s="6"/>
      <c r="H21" s="6"/>
      <c r="I21" s="7"/>
      <c r="J21" s="6"/>
      <c r="K21" s="6"/>
      <c r="L21" s="6"/>
      <c r="M21" s="6"/>
      <c r="N21" s="11"/>
      <c r="O21" s="6"/>
      <c r="P21" s="10"/>
    </row>
    <row r="22" spans="1:17" x14ac:dyDescent="0.25">
      <c r="A22" t="s">
        <v>28</v>
      </c>
      <c r="C22">
        <f>COUNTIF(Q$6:Q$12,"=4")</f>
        <v>0</v>
      </c>
    </row>
    <row r="23" spans="1:17" x14ac:dyDescent="0.25">
      <c r="A23" t="s">
        <v>29</v>
      </c>
      <c r="C23">
        <f>SUM(C19:C22)</f>
        <v>5</v>
      </c>
    </row>
  </sheetData>
  <sortState ref="B6:Q10">
    <sortCondition descending="1" ref="L6:L10"/>
    <sortCondition ref="B6:B10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N6" sqref="N6:N8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hidden="1" customWidth="1"/>
    <col min="5" max="5" width="6.28515625" hidden="1" customWidth="1"/>
    <col min="6" max="6" width="11.28515625" hidden="1" customWidth="1"/>
    <col min="7" max="8" width="9.140625" hidden="1" customWidth="1"/>
    <col min="9" max="9" width="27.5703125" hidden="1" customWidth="1"/>
    <col min="11" max="11" width="12.42578125" customWidth="1"/>
    <col min="14" max="14" width="17.140625" customWidth="1"/>
    <col min="15" max="15" width="15.5703125" customWidth="1"/>
  </cols>
  <sheetData>
    <row r="1" spans="1:17" x14ac:dyDescent="0.25">
      <c r="B1" s="1" t="s">
        <v>1</v>
      </c>
      <c r="C1" t="s">
        <v>90</v>
      </c>
      <c r="D1" t="s">
        <v>22</v>
      </c>
      <c r="F1" s="8">
        <v>167</v>
      </c>
      <c r="N1" s="2"/>
      <c r="O1" s="2"/>
    </row>
    <row r="2" spans="1:17" x14ac:dyDescent="0.25">
      <c r="B2" s="1" t="s">
        <v>2</v>
      </c>
      <c r="C2" s="3" t="s">
        <v>89</v>
      </c>
      <c r="N2" s="2"/>
      <c r="O2" s="2"/>
    </row>
    <row r="3" spans="1:17" x14ac:dyDescent="0.25">
      <c r="B3" s="4" t="s">
        <v>3</v>
      </c>
      <c r="C3" s="5" t="s">
        <v>21</v>
      </c>
      <c r="N3" s="2"/>
      <c r="O3" s="2"/>
    </row>
    <row r="4" spans="1:17" x14ac:dyDescent="0.25">
      <c r="B4" s="4" t="s">
        <v>4</v>
      </c>
      <c r="C4" t="s">
        <v>91</v>
      </c>
      <c r="N4" s="2"/>
      <c r="O4" s="2"/>
    </row>
    <row r="5" spans="1:17" s="6" customFormat="1" ht="71.25" customHeight="1" x14ac:dyDescent="0.25">
      <c r="A5" s="22" t="s">
        <v>7</v>
      </c>
      <c r="B5" s="23" t="s">
        <v>8</v>
      </c>
      <c r="C5" s="23" t="s">
        <v>9</v>
      </c>
      <c r="D5" s="23" t="s">
        <v>10</v>
      </c>
      <c r="E5" s="23" t="s">
        <v>11</v>
      </c>
      <c r="F5" s="23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5" t="s">
        <v>20</v>
      </c>
      <c r="O5" s="25" t="s">
        <v>20</v>
      </c>
      <c r="P5" s="9" t="s">
        <v>23</v>
      </c>
      <c r="Q5" s="9" t="s">
        <v>24</v>
      </c>
    </row>
    <row r="6" spans="1:17" x14ac:dyDescent="0.25">
      <c r="A6" s="26">
        <v>1</v>
      </c>
      <c r="B6" s="6" t="s">
        <v>116</v>
      </c>
      <c r="C6" s="6" t="s">
        <v>52</v>
      </c>
      <c r="D6" s="6" t="s">
        <v>57</v>
      </c>
      <c r="E6" s="6" t="s">
        <v>48</v>
      </c>
      <c r="F6" s="21">
        <v>38013</v>
      </c>
      <c r="G6" s="6" t="s">
        <v>6</v>
      </c>
      <c r="H6" s="6" t="s">
        <v>0</v>
      </c>
      <c r="I6" s="7" t="s">
        <v>21</v>
      </c>
      <c r="J6" s="6">
        <v>6</v>
      </c>
      <c r="K6" s="6" t="s">
        <v>88</v>
      </c>
      <c r="L6" s="6">
        <v>134</v>
      </c>
      <c r="M6" s="6"/>
      <c r="N6" t="s">
        <v>91</v>
      </c>
      <c r="O6" s="26"/>
      <c r="P6" s="10">
        <f>(L6+M6)/F$1</f>
        <v>0.80239520958083832</v>
      </c>
      <c r="Q6">
        <f>IF(P6&gt;75%,1,IF(P6&gt;50%,2,IF(P6&gt;25%,3,4)))</f>
        <v>1</v>
      </c>
    </row>
    <row r="7" spans="1:17" x14ac:dyDescent="0.25">
      <c r="A7" s="6">
        <v>2</v>
      </c>
      <c r="B7" s="6" t="s">
        <v>119</v>
      </c>
      <c r="C7" s="6" t="s">
        <v>61</v>
      </c>
      <c r="D7" s="6" t="s">
        <v>74</v>
      </c>
      <c r="E7" s="6" t="s">
        <v>48</v>
      </c>
      <c r="F7" s="21">
        <v>38048</v>
      </c>
      <c r="G7" s="6" t="s">
        <v>6</v>
      </c>
      <c r="H7" s="6" t="s">
        <v>0</v>
      </c>
      <c r="I7" s="7" t="s">
        <v>21</v>
      </c>
      <c r="J7" s="6">
        <v>6</v>
      </c>
      <c r="K7" s="6"/>
      <c r="L7" s="6">
        <v>61</v>
      </c>
      <c r="M7" s="6"/>
      <c r="N7" t="s">
        <v>91</v>
      </c>
      <c r="O7" s="6"/>
      <c r="P7" s="10">
        <f>(L7+M7)/F$1</f>
        <v>0.3652694610778443</v>
      </c>
      <c r="Q7">
        <f>IF(P7&gt;75%,1,IF(P7&gt;50%,2,IF(P7&gt;25%,3,4)))</f>
        <v>3</v>
      </c>
    </row>
    <row r="8" spans="1:17" x14ac:dyDescent="0.25">
      <c r="A8" s="26">
        <v>3</v>
      </c>
      <c r="B8" s="6" t="s">
        <v>117</v>
      </c>
      <c r="C8" s="6" t="s">
        <v>61</v>
      </c>
      <c r="D8" s="6" t="s">
        <v>118</v>
      </c>
      <c r="E8" s="6" t="s">
        <v>48</v>
      </c>
      <c r="F8" s="21">
        <v>38397</v>
      </c>
      <c r="G8" s="6" t="s">
        <v>6</v>
      </c>
      <c r="H8" s="6" t="s">
        <v>0</v>
      </c>
      <c r="I8" s="7" t="s">
        <v>21</v>
      </c>
      <c r="J8" s="6">
        <v>6</v>
      </c>
      <c r="K8" s="6"/>
      <c r="L8" s="6">
        <v>30.5</v>
      </c>
      <c r="M8" s="6"/>
      <c r="N8" t="s">
        <v>91</v>
      </c>
      <c r="O8" s="6"/>
      <c r="P8" s="10">
        <f>(L8+M8)/F$1</f>
        <v>0.18263473053892215</v>
      </c>
      <c r="Q8">
        <f>IF(P8&gt;75%,1,IF(P8&gt;50%,2,IF(P8&gt;25%,3,4)))</f>
        <v>4</v>
      </c>
    </row>
    <row r="9" spans="1:17" x14ac:dyDescent="0.25">
      <c r="A9" s="6"/>
      <c r="B9" s="6"/>
      <c r="C9" s="6"/>
      <c r="D9" s="6"/>
      <c r="E9" s="6"/>
      <c r="F9" s="21"/>
      <c r="G9" s="6"/>
      <c r="H9" s="6"/>
      <c r="I9" s="7"/>
      <c r="J9" s="6"/>
      <c r="K9" s="6"/>
      <c r="L9" s="6"/>
      <c r="M9" s="6"/>
      <c r="N9" s="6"/>
      <c r="O9" s="6"/>
      <c r="P9" s="10"/>
    </row>
    <row r="10" spans="1:17" x14ac:dyDescent="0.25">
      <c r="A10" s="26"/>
      <c r="B10" s="6"/>
      <c r="C10" s="6"/>
      <c r="D10" s="6"/>
      <c r="E10" s="6"/>
      <c r="F10" s="21"/>
      <c r="G10" s="6"/>
      <c r="H10" s="6"/>
      <c r="I10" s="7"/>
      <c r="J10" s="6"/>
      <c r="K10" s="6"/>
      <c r="L10" s="6"/>
      <c r="M10" s="6"/>
      <c r="N10" s="6"/>
      <c r="O10" s="6"/>
      <c r="P10" s="10"/>
    </row>
    <row r="11" spans="1:17" x14ac:dyDescent="0.25">
      <c r="A11" s="6"/>
      <c r="B11" s="35"/>
      <c r="C11" s="35"/>
      <c r="D11" s="6"/>
      <c r="E11" s="35"/>
      <c r="F11" s="6"/>
      <c r="G11" s="35"/>
      <c r="H11" s="35"/>
      <c r="I11" s="35"/>
      <c r="J11" s="35"/>
      <c r="K11" s="6"/>
      <c r="L11" s="35"/>
      <c r="M11" s="6"/>
      <c r="N11" s="6"/>
      <c r="O11" s="6"/>
      <c r="P11" s="39"/>
      <c r="Q11" s="38"/>
    </row>
    <row r="12" spans="1:17" x14ac:dyDescent="0.25">
      <c r="A12" s="26"/>
      <c r="B12" s="6"/>
      <c r="C12" s="6"/>
      <c r="D12" s="6"/>
      <c r="E12" s="6"/>
      <c r="F12" s="21"/>
      <c r="G12" s="6"/>
      <c r="H12" s="6"/>
      <c r="I12" s="7"/>
      <c r="J12" s="6"/>
      <c r="K12" s="6"/>
      <c r="L12" s="35"/>
      <c r="M12" s="6"/>
      <c r="N12" s="6"/>
      <c r="O12" s="6"/>
      <c r="P12" s="10"/>
    </row>
    <row r="13" spans="1:17" x14ac:dyDescent="0.25">
      <c r="A13" s="6"/>
      <c r="B13" s="6"/>
      <c r="C13" s="6"/>
      <c r="D13" s="6"/>
      <c r="E13" s="6"/>
      <c r="F13" s="21"/>
      <c r="G13" s="6"/>
      <c r="H13" s="6"/>
      <c r="I13" s="7"/>
      <c r="J13" s="6"/>
      <c r="K13" s="6"/>
      <c r="L13" s="6"/>
      <c r="M13" s="6"/>
      <c r="N13" s="6"/>
      <c r="O13" s="6"/>
      <c r="P13" s="10"/>
      <c r="Q13" s="38"/>
    </row>
    <row r="14" spans="1:17" x14ac:dyDescent="0.25">
      <c r="A14" s="26"/>
      <c r="B14" s="40"/>
      <c r="C14" s="40"/>
      <c r="D14" s="11"/>
      <c r="E14" s="40"/>
      <c r="F14" s="37"/>
      <c r="G14" s="40"/>
      <c r="H14" s="40"/>
      <c r="I14" s="41"/>
      <c r="J14" s="40"/>
      <c r="K14" s="11"/>
      <c r="L14" s="40"/>
      <c r="M14" s="11"/>
      <c r="N14" s="6"/>
      <c r="O14" s="11"/>
      <c r="P14" s="10"/>
    </row>
    <row r="15" spans="1:17" x14ac:dyDescent="0.25">
      <c r="A15" s="6"/>
      <c r="B15" s="40"/>
      <c r="C15" s="40"/>
      <c r="D15" s="11"/>
      <c r="E15" s="40"/>
      <c r="F15" s="37"/>
      <c r="G15" s="40"/>
      <c r="H15" s="40"/>
      <c r="I15" s="41"/>
      <c r="J15" s="40"/>
      <c r="K15" s="11"/>
      <c r="L15" s="40"/>
      <c r="M15" s="11"/>
      <c r="N15" s="6"/>
      <c r="O15" s="11"/>
      <c r="P15" s="32"/>
      <c r="Q15" s="11"/>
    </row>
    <row r="16" spans="1:17" x14ac:dyDescent="0.25">
      <c r="A16" t="s">
        <v>25</v>
      </c>
      <c r="C16">
        <f>COUNTIF(Q$6:Q$13,"=1")</f>
        <v>1</v>
      </c>
    </row>
    <row r="17" spans="1:3" x14ac:dyDescent="0.25">
      <c r="A17" t="s">
        <v>26</v>
      </c>
      <c r="C17">
        <f>COUNTIF(Q$6:Q$13,"=2")</f>
        <v>0</v>
      </c>
    </row>
    <row r="18" spans="1:3" x14ac:dyDescent="0.25">
      <c r="A18" t="s">
        <v>27</v>
      </c>
      <c r="C18">
        <f>COUNTIF(Q$6:Q$13,"=3")</f>
        <v>1</v>
      </c>
    </row>
    <row r="19" spans="1:3" x14ac:dyDescent="0.25">
      <c r="A19" t="s">
        <v>28</v>
      </c>
      <c r="C19">
        <f>COUNTIF(Q$6:Q$13,"=4")</f>
        <v>1</v>
      </c>
    </row>
    <row r="20" spans="1:3" x14ac:dyDescent="0.25">
      <c r="A20" t="s">
        <v>29</v>
      </c>
      <c r="C20">
        <f>SUM(C16:C19)</f>
        <v>3</v>
      </c>
    </row>
  </sheetData>
  <sortState ref="B6:Q8">
    <sortCondition descending="1" ref="L6:L8"/>
    <sortCondition ref="B6:B8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opLeftCell="A10" workbookViewId="0">
      <selection activeCell="C33" sqref="C33"/>
    </sheetView>
  </sheetViews>
  <sheetFormatPr defaultRowHeight="15" x14ac:dyDescent="0.25"/>
  <cols>
    <col min="1" max="1" width="6.5703125" customWidth="1"/>
    <col min="2" max="2" width="19.140625" customWidth="1"/>
    <col min="3" max="3" width="16" customWidth="1"/>
    <col min="4" max="4" width="17.42578125" hidden="1" customWidth="1"/>
    <col min="5" max="5" width="6.28515625" hidden="1" customWidth="1"/>
    <col min="6" max="6" width="11.28515625" hidden="1" customWidth="1"/>
    <col min="7" max="8" width="9.140625" hidden="1" customWidth="1"/>
    <col min="9" max="9" width="27.5703125" hidden="1" customWidth="1"/>
    <col min="14" max="14" width="17.140625" customWidth="1"/>
    <col min="15" max="15" width="15.5703125" customWidth="1"/>
  </cols>
  <sheetData>
    <row r="1" spans="1:17" x14ac:dyDescent="0.25">
      <c r="B1" s="1" t="s">
        <v>1</v>
      </c>
      <c r="C1" t="s">
        <v>90</v>
      </c>
      <c r="D1" t="s">
        <v>22</v>
      </c>
      <c r="F1" s="8">
        <v>167</v>
      </c>
      <c r="N1" s="2"/>
      <c r="O1" s="2"/>
    </row>
    <row r="2" spans="1:17" x14ac:dyDescent="0.25">
      <c r="B2" s="1" t="s">
        <v>2</v>
      </c>
      <c r="C2" s="3" t="s">
        <v>89</v>
      </c>
      <c r="N2" s="2"/>
      <c r="O2" s="2"/>
    </row>
    <row r="3" spans="1:17" x14ac:dyDescent="0.25">
      <c r="B3" s="4" t="s">
        <v>3</v>
      </c>
      <c r="C3" s="5" t="s">
        <v>21</v>
      </c>
      <c r="N3" s="2"/>
      <c r="O3" s="2"/>
    </row>
    <row r="4" spans="1:17" x14ac:dyDescent="0.25">
      <c r="B4" s="4" t="s">
        <v>4</v>
      </c>
      <c r="C4" t="s">
        <v>91</v>
      </c>
      <c r="N4" s="2"/>
      <c r="O4" s="2"/>
    </row>
    <row r="5" spans="1:17" s="6" customFormat="1" ht="71.25" customHeight="1" x14ac:dyDescent="0.25">
      <c r="A5" s="22" t="s">
        <v>7</v>
      </c>
      <c r="B5" s="23" t="s">
        <v>8</v>
      </c>
      <c r="C5" s="23" t="s">
        <v>9</v>
      </c>
      <c r="D5" s="23" t="s">
        <v>10</v>
      </c>
      <c r="E5" s="23" t="s">
        <v>11</v>
      </c>
      <c r="F5" s="23" t="s">
        <v>12</v>
      </c>
      <c r="G5" s="24" t="s">
        <v>13</v>
      </c>
      <c r="H5" s="24" t="s">
        <v>14</v>
      </c>
      <c r="I5" s="24" t="s">
        <v>15</v>
      </c>
      <c r="J5" s="24" t="s">
        <v>16</v>
      </c>
      <c r="K5" s="24" t="s">
        <v>17</v>
      </c>
      <c r="L5" s="24" t="s">
        <v>18</v>
      </c>
      <c r="M5" s="24" t="s">
        <v>19</v>
      </c>
      <c r="N5" s="25" t="s">
        <v>20</v>
      </c>
      <c r="O5" s="25" t="s">
        <v>20</v>
      </c>
      <c r="P5" s="9" t="s">
        <v>23</v>
      </c>
      <c r="Q5" s="9" t="s">
        <v>24</v>
      </c>
    </row>
    <row r="6" spans="1:17" x14ac:dyDescent="0.25">
      <c r="A6" s="26">
        <v>1</v>
      </c>
      <c r="B6" s="6" t="s">
        <v>109</v>
      </c>
      <c r="C6" s="6" t="s">
        <v>52</v>
      </c>
      <c r="D6" s="6" t="s">
        <v>74</v>
      </c>
      <c r="E6" s="6" t="s">
        <v>48</v>
      </c>
      <c r="F6" s="21">
        <v>38299</v>
      </c>
      <c r="G6" s="6" t="s">
        <v>6</v>
      </c>
      <c r="H6" s="6" t="s">
        <v>0</v>
      </c>
      <c r="I6" s="7" t="s">
        <v>21</v>
      </c>
      <c r="J6" s="6">
        <v>5</v>
      </c>
      <c r="K6" s="6" t="s">
        <v>66</v>
      </c>
      <c r="L6" s="6">
        <v>84</v>
      </c>
      <c r="M6" s="6"/>
      <c r="N6" t="s">
        <v>91</v>
      </c>
      <c r="O6" s="26"/>
      <c r="P6" s="10">
        <f t="shared" ref="P6:P21" si="0">(L6+M6)/F$1</f>
        <v>0.50299401197604787</v>
      </c>
      <c r="Q6">
        <f t="shared" ref="Q6:Q21" si="1">IF(P6&gt;75%,1,IF(P6&gt;50%,2,IF(P6&gt;25%,3,4)))</f>
        <v>2</v>
      </c>
    </row>
    <row r="7" spans="1:17" x14ac:dyDescent="0.25">
      <c r="A7" s="6">
        <v>2</v>
      </c>
      <c r="B7" s="6" t="s">
        <v>96</v>
      </c>
      <c r="C7" s="6" t="s">
        <v>97</v>
      </c>
      <c r="D7" s="6" t="s">
        <v>74</v>
      </c>
      <c r="E7" s="6" t="s">
        <v>48</v>
      </c>
      <c r="F7" s="21">
        <v>38491</v>
      </c>
      <c r="G7" s="6" t="s">
        <v>6</v>
      </c>
      <c r="H7" s="6" t="s">
        <v>0</v>
      </c>
      <c r="I7" s="7" t="s">
        <v>21</v>
      </c>
      <c r="J7" s="6">
        <v>5</v>
      </c>
      <c r="K7" s="6"/>
      <c r="L7" s="6">
        <v>72</v>
      </c>
      <c r="M7" s="6"/>
      <c r="N7" t="s">
        <v>91</v>
      </c>
      <c r="O7" s="6"/>
      <c r="P7" s="10">
        <f t="shared" si="0"/>
        <v>0.43113772455089822</v>
      </c>
      <c r="Q7">
        <f t="shared" si="1"/>
        <v>3</v>
      </c>
    </row>
    <row r="8" spans="1:17" x14ac:dyDescent="0.25">
      <c r="A8" s="26">
        <v>3</v>
      </c>
      <c r="B8" s="6" t="s">
        <v>110</v>
      </c>
      <c r="C8" s="6" t="s">
        <v>60</v>
      </c>
      <c r="D8" s="6" t="s">
        <v>65</v>
      </c>
      <c r="E8" s="6" t="s">
        <v>48</v>
      </c>
      <c r="F8" s="21">
        <v>38740</v>
      </c>
      <c r="G8" s="6" t="s">
        <v>6</v>
      </c>
      <c r="H8" s="6" t="s">
        <v>0</v>
      </c>
      <c r="I8" s="7" t="s">
        <v>21</v>
      </c>
      <c r="J8" s="6">
        <v>5</v>
      </c>
      <c r="K8" s="6"/>
      <c r="L8" s="6">
        <v>69</v>
      </c>
      <c r="M8" s="6"/>
      <c r="N8" t="s">
        <v>91</v>
      </c>
      <c r="O8" s="26"/>
      <c r="P8" s="10">
        <f t="shared" si="0"/>
        <v>0.41317365269461076</v>
      </c>
      <c r="Q8">
        <f t="shared" si="1"/>
        <v>3</v>
      </c>
    </row>
    <row r="9" spans="1:17" x14ac:dyDescent="0.25">
      <c r="A9" s="6">
        <v>4</v>
      </c>
      <c r="B9" s="6" t="s">
        <v>108</v>
      </c>
      <c r="C9" s="6" t="s">
        <v>67</v>
      </c>
      <c r="D9" s="6" t="s">
        <v>50</v>
      </c>
      <c r="E9" s="6" t="s">
        <v>5</v>
      </c>
      <c r="F9" s="21">
        <v>38638</v>
      </c>
      <c r="G9" s="6" t="s">
        <v>6</v>
      </c>
      <c r="H9" s="6" t="s">
        <v>0</v>
      </c>
      <c r="I9" s="7" t="s">
        <v>21</v>
      </c>
      <c r="J9" s="6">
        <v>5</v>
      </c>
      <c r="K9" s="6"/>
      <c r="L9" s="6">
        <v>58.5</v>
      </c>
      <c r="M9" s="6"/>
      <c r="N9" t="s">
        <v>91</v>
      </c>
      <c r="O9" s="6"/>
      <c r="P9" s="10">
        <f t="shared" si="0"/>
        <v>0.35029940119760478</v>
      </c>
      <c r="Q9">
        <f t="shared" si="1"/>
        <v>3</v>
      </c>
    </row>
    <row r="10" spans="1:17" x14ac:dyDescent="0.25">
      <c r="A10" s="26">
        <v>5</v>
      </c>
      <c r="B10" s="6" t="s">
        <v>139</v>
      </c>
      <c r="C10" s="6" t="s">
        <v>56</v>
      </c>
      <c r="D10" s="6" t="s">
        <v>125</v>
      </c>
      <c r="E10" s="6" t="s">
        <v>48</v>
      </c>
      <c r="F10" s="21">
        <v>38597</v>
      </c>
      <c r="G10" s="6" t="s">
        <v>6</v>
      </c>
      <c r="H10" s="6" t="s">
        <v>0</v>
      </c>
      <c r="I10" s="7" t="s">
        <v>21</v>
      </c>
      <c r="J10" s="6">
        <v>5</v>
      </c>
      <c r="K10" s="6"/>
      <c r="L10" s="6">
        <v>58</v>
      </c>
      <c r="M10" s="6"/>
      <c r="N10" t="s">
        <v>91</v>
      </c>
      <c r="O10" s="26"/>
      <c r="P10" s="10">
        <f t="shared" si="0"/>
        <v>0.3473053892215569</v>
      </c>
      <c r="Q10">
        <f t="shared" si="1"/>
        <v>3</v>
      </c>
    </row>
    <row r="11" spans="1:17" x14ac:dyDescent="0.25">
      <c r="A11" s="6">
        <v>6</v>
      </c>
      <c r="B11" s="6" t="s">
        <v>94</v>
      </c>
      <c r="C11" s="6" t="s">
        <v>95</v>
      </c>
      <c r="D11" s="6" t="s">
        <v>50</v>
      </c>
      <c r="E11" s="6" t="s">
        <v>5</v>
      </c>
      <c r="F11" s="21">
        <v>38476</v>
      </c>
      <c r="G11" s="6" t="s">
        <v>6</v>
      </c>
      <c r="H11" s="6" t="s">
        <v>0</v>
      </c>
      <c r="I11" s="7" t="s">
        <v>21</v>
      </c>
      <c r="J11" s="6">
        <v>5</v>
      </c>
      <c r="K11" s="6"/>
      <c r="L11" s="6">
        <v>58</v>
      </c>
      <c r="M11" s="6"/>
      <c r="N11" t="s">
        <v>91</v>
      </c>
      <c r="O11" s="6"/>
      <c r="P11" s="10">
        <f t="shared" si="0"/>
        <v>0.3473053892215569</v>
      </c>
      <c r="Q11">
        <f t="shared" si="1"/>
        <v>3</v>
      </c>
    </row>
    <row r="12" spans="1:17" x14ac:dyDescent="0.25">
      <c r="A12" s="26">
        <v>7</v>
      </c>
      <c r="B12" s="6" t="s">
        <v>106</v>
      </c>
      <c r="C12" s="6" t="s">
        <v>52</v>
      </c>
      <c r="D12" s="6" t="s">
        <v>107</v>
      </c>
      <c r="E12" s="6" t="s">
        <v>48</v>
      </c>
      <c r="F12" s="21">
        <v>38731</v>
      </c>
      <c r="G12" s="6" t="s">
        <v>6</v>
      </c>
      <c r="H12" s="6" t="s">
        <v>0</v>
      </c>
      <c r="I12" s="7" t="s">
        <v>21</v>
      </c>
      <c r="J12" s="6">
        <v>5</v>
      </c>
      <c r="K12" s="6"/>
      <c r="L12" s="6">
        <v>55</v>
      </c>
      <c r="M12" s="6"/>
      <c r="N12" t="s">
        <v>91</v>
      </c>
      <c r="O12" s="26"/>
      <c r="P12" s="10">
        <f t="shared" si="0"/>
        <v>0.32934131736526945</v>
      </c>
      <c r="Q12">
        <f t="shared" si="1"/>
        <v>3</v>
      </c>
    </row>
    <row r="13" spans="1:17" x14ac:dyDescent="0.25">
      <c r="A13" s="6">
        <v>8</v>
      </c>
      <c r="B13" s="6" t="s">
        <v>98</v>
      </c>
      <c r="C13" s="6" t="s">
        <v>99</v>
      </c>
      <c r="D13" s="6" t="s">
        <v>47</v>
      </c>
      <c r="E13" s="6" t="s">
        <v>5</v>
      </c>
      <c r="F13" s="21">
        <v>38392</v>
      </c>
      <c r="G13" s="6" t="s">
        <v>6</v>
      </c>
      <c r="H13" s="6" t="s">
        <v>0</v>
      </c>
      <c r="I13" s="7" t="s">
        <v>21</v>
      </c>
      <c r="J13" s="6">
        <v>5</v>
      </c>
      <c r="K13" s="6"/>
      <c r="L13" s="6">
        <v>51</v>
      </c>
      <c r="M13" s="6"/>
      <c r="N13" t="s">
        <v>91</v>
      </c>
      <c r="O13" s="6"/>
      <c r="P13" s="10">
        <f t="shared" si="0"/>
        <v>0.30538922155688625</v>
      </c>
      <c r="Q13">
        <f t="shared" si="1"/>
        <v>3</v>
      </c>
    </row>
    <row r="14" spans="1:17" x14ac:dyDescent="0.25">
      <c r="A14" s="26">
        <v>9</v>
      </c>
      <c r="B14" s="6" t="s">
        <v>104</v>
      </c>
      <c r="C14" s="6" t="s">
        <v>105</v>
      </c>
      <c r="D14" s="6" t="s">
        <v>87</v>
      </c>
      <c r="E14" s="6" t="s">
        <v>5</v>
      </c>
      <c r="F14" s="21">
        <v>38498</v>
      </c>
      <c r="G14" s="6" t="s">
        <v>6</v>
      </c>
      <c r="H14" s="6" t="s">
        <v>0</v>
      </c>
      <c r="I14" s="7" t="s">
        <v>21</v>
      </c>
      <c r="J14" s="6">
        <v>5</v>
      </c>
      <c r="K14" s="6"/>
      <c r="L14" s="6">
        <v>51</v>
      </c>
      <c r="M14" s="6"/>
      <c r="N14" t="s">
        <v>91</v>
      </c>
      <c r="O14" s="26"/>
      <c r="P14" s="10">
        <f t="shared" si="0"/>
        <v>0.30538922155688625</v>
      </c>
      <c r="Q14">
        <f t="shared" si="1"/>
        <v>3</v>
      </c>
    </row>
    <row r="15" spans="1:17" x14ac:dyDescent="0.25">
      <c r="A15" s="6">
        <v>10</v>
      </c>
      <c r="B15" s="6" t="s">
        <v>68</v>
      </c>
      <c r="C15" s="6" t="s">
        <v>92</v>
      </c>
      <c r="D15" s="6" t="s">
        <v>57</v>
      </c>
      <c r="E15" s="6" t="s">
        <v>48</v>
      </c>
      <c r="F15" s="21">
        <v>38586</v>
      </c>
      <c r="G15" s="6" t="s">
        <v>6</v>
      </c>
      <c r="H15" s="6" t="s">
        <v>0</v>
      </c>
      <c r="I15" s="7" t="s">
        <v>21</v>
      </c>
      <c r="J15" s="6">
        <v>5</v>
      </c>
      <c r="K15" s="6"/>
      <c r="L15" s="6">
        <v>48.5</v>
      </c>
      <c r="M15" s="6"/>
      <c r="N15" t="s">
        <v>91</v>
      </c>
      <c r="O15" s="6"/>
      <c r="P15" s="10">
        <f t="shared" si="0"/>
        <v>0.29041916167664672</v>
      </c>
      <c r="Q15">
        <f t="shared" si="1"/>
        <v>3</v>
      </c>
    </row>
    <row r="16" spans="1:17" x14ac:dyDescent="0.25">
      <c r="A16" s="26">
        <v>11</v>
      </c>
      <c r="B16" s="6" t="s">
        <v>93</v>
      </c>
      <c r="C16" s="6" t="s">
        <v>61</v>
      </c>
      <c r="D16" s="6" t="s">
        <v>74</v>
      </c>
      <c r="E16" s="6" t="s">
        <v>48</v>
      </c>
      <c r="F16" s="21">
        <v>38605</v>
      </c>
      <c r="G16" s="6" t="s">
        <v>6</v>
      </c>
      <c r="H16" s="6" t="s">
        <v>0</v>
      </c>
      <c r="I16" s="7" t="s">
        <v>21</v>
      </c>
      <c r="J16" s="6">
        <v>5</v>
      </c>
      <c r="K16" s="6"/>
      <c r="L16" s="6">
        <v>43</v>
      </c>
      <c r="M16" s="6"/>
      <c r="N16" t="s">
        <v>91</v>
      </c>
      <c r="O16" s="26"/>
      <c r="P16" s="10">
        <f t="shared" si="0"/>
        <v>0.25748502994011974</v>
      </c>
      <c r="Q16">
        <f t="shared" si="1"/>
        <v>3</v>
      </c>
    </row>
    <row r="17" spans="1:17" x14ac:dyDescent="0.25">
      <c r="A17" s="6">
        <v>12</v>
      </c>
      <c r="B17" s="6" t="s">
        <v>113</v>
      </c>
      <c r="C17" s="6" t="s">
        <v>114</v>
      </c>
      <c r="D17" s="6" t="s">
        <v>115</v>
      </c>
      <c r="E17" s="6" t="s">
        <v>48</v>
      </c>
      <c r="F17" s="21">
        <v>38371</v>
      </c>
      <c r="G17" s="6" t="s">
        <v>6</v>
      </c>
      <c r="H17" s="6" t="s">
        <v>0</v>
      </c>
      <c r="I17" s="7" t="s">
        <v>21</v>
      </c>
      <c r="J17" s="6">
        <v>5</v>
      </c>
      <c r="K17" s="6"/>
      <c r="L17" s="6">
        <v>41</v>
      </c>
      <c r="M17" s="6"/>
      <c r="N17" t="s">
        <v>91</v>
      </c>
      <c r="O17" s="26"/>
      <c r="P17" s="10">
        <f t="shared" si="0"/>
        <v>0.24550898203592814</v>
      </c>
      <c r="Q17">
        <f t="shared" si="1"/>
        <v>4</v>
      </c>
    </row>
    <row r="18" spans="1:17" x14ac:dyDescent="0.25">
      <c r="A18" s="26">
        <v>13</v>
      </c>
      <c r="B18" s="6" t="s">
        <v>100</v>
      </c>
      <c r="C18" s="6" t="s">
        <v>54</v>
      </c>
      <c r="D18" s="6" t="s">
        <v>78</v>
      </c>
      <c r="E18" s="6" t="s">
        <v>5</v>
      </c>
      <c r="F18" s="21">
        <v>38397</v>
      </c>
      <c r="G18" s="6" t="s">
        <v>6</v>
      </c>
      <c r="H18" s="6" t="s">
        <v>0</v>
      </c>
      <c r="I18" s="7" t="s">
        <v>21</v>
      </c>
      <c r="J18" s="6">
        <v>5</v>
      </c>
      <c r="K18" s="6"/>
      <c r="L18" s="6">
        <v>34</v>
      </c>
      <c r="M18" s="6"/>
      <c r="N18" t="s">
        <v>91</v>
      </c>
      <c r="O18" s="6"/>
      <c r="P18" s="10">
        <f t="shared" si="0"/>
        <v>0.20359281437125748</v>
      </c>
      <c r="Q18">
        <f t="shared" si="1"/>
        <v>4</v>
      </c>
    </row>
    <row r="19" spans="1:17" x14ac:dyDescent="0.25">
      <c r="A19" s="6">
        <v>14</v>
      </c>
      <c r="B19" s="6" t="s">
        <v>111</v>
      </c>
      <c r="C19" s="6" t="s">
        <v>112</v>
      </c>
      <c r="D19" s="6" t="s">
        <v>69</v>
      </c>
      <c r="E19" s="6" t="s">
        <v>48</v>
      </c>
      <c r="F19" s="21">
        <v>38567</v>
      </c>
      <c r="G19" s="6" t="s">
        <v>6</v>
      </c>
      <c r="H19" s="6" t="s">
        <v>0</v>
      </c>
      <c r="I19" s="7" t="s">
        <v>21</v>
      </c>
      <c r="J19" s="6">
        <v>5</v>
      </c>
      <c r="K19" s="6"/>
      <c r="L19" s="6">
        <v>30</v>
      </c>
      <c r="M19" s="6"/>
      <c r="N19" t="s">
        <v>91</v>
      </c>
      <c r="O19" s="26"/>
      <c r="P19" s="10">
        <f t="shared" si="0"/>
        <v>0.17964071856287425</v>
      </c>
      <c r="Q19">
        <f t="shared" si="1"/>
        <v>4</v>
      </c>
    </row>
    <row r="20" spans="1:17" x14ac:dyDescent="0.25">
      <c r="A20" s="26">
        <v>15</v>
      </c>
      <c r="B20" s="6" t="s">
        <v>101</v>
      </c>
      <c r="C20" s="6" t="s">
        <v>102</v>
      </c>
      <c r="D20" s="6" t="s">
        <v>103</v>
      </c>
      <c r="E20" s="6" t="s">
        <v>5</v>
      </c>
      <c r="F20" s="21">
        <v>38529</v>
      </c>
      <c r="G20" s="6" t="s">
        <v>6</v>
      </c>
      <c r="H20" s="6" t="s">
        <v>0</v>
      </c>
      <c r="I20" s="7" t="s">
        <v>21</v>
      </c>
      <c r="J20" s="6">
        <v>5</v>
      </c>
      <c r="K20" s="6"/>
      <c r="L20" s="6">
        <v>27</v>
      </c>
      <c r="M20" s="6"/>
      <c r="N20" t="s">
        <v>91</v>
      </c>
      <c r="O20" s="6"/>
      <c r="P20" s="10">
        <f t="shared" si="0"/>
        <v>0.16167664670658682</v>
      </c>
      <c r="Q20">
        <f t="shared" si="1"/>
        <v>4</v>
      </c>
    </row>
    <row r="21" spans="1:17" x14ac:dyDescent="0.25">
      <c r="A21" s="6">
        <v>16</v>
      </c>
      <c r="B21" s="6" t="s">
        <v>138</v>
      </c>
      <c r="C21" s="6" t="s">
        <v>121</v>
      </c>
      <c r="D21" s="6" t="s">
        <v>71</v>
      </c>
      <c r="E21" s="6" t="s">
        <v>48</v>
      </c>
      <c r="F21" s="21">
        <v>38359</v>
      </c>
      <c r="G21" s="6" t="s">
        <v>6</v>
      </c>
      <c r="H21" s="6" t="s">
        <v>0</v>
      </c>
      <c r="I21" s="7" t="s">
        <v>21</v>
      </c>
      <c r="J21" s="6">
        <v>5</v>
      </c>
      <c r="K21" s="6"/>
      <c r="L21" s="6">
        <v>24</v>
      </c>
      <c r="M21" s="6"/>
      <c r="N21" t="s">
        <v>91</v>
      </c>
      <c r="O21" s="26"/>
      <c r="P21" s="10">
        <f t="shared" si="0"/>
        <v>0.1437125748502994</v>
      </c>
      <c r="Q21">
        <f t="shared" si="1"/>
        <v>4</v>
      </c>
    </row>
    <row r="29" spans="1:17" x14ac:dyDescent="0.25">
      <c r="A29" t="s">
        <v>25</v>
      </c>
      <c r="C29">
        <f>COUNTIF(Q$6:Q$21,"=1")</f>
        <v>0</v>
      </c>
    </row>
    <row r="30" spans="1:17" x14ac:dyDescent="0.25">
      <c r="A30" t="s">
        <v>26</v>
      </c>
      <c r="C30">
        <f>COUNTIF(Q$6:Q$21,"=2")</f>
        <v>1</v>
      </c>
    </row>
    <row r="31" spans="1:17" x14ac:dyDescent="0.25">
      <c r="A31" t="s">
        <v>27</v>
      </c>
      <c r="C31">
        <f>COUNTIF(Q$6:Q$21,"=3")</f>
        <v>10</v>
      </c>
    </row>
    <row r="32" spans="1:17" x14ac:dyDescent="0.25">
      <c r="A32" t="s">
        <v>28</v>
      </c>
      <c r="C32">
        <f>COUNTIF(Q$6:Q$21,"=4")</f>
        <v>5</v>
      </c>
    </row>
    <row r="33" spans="1:3" x14ac:dyDescent="0.25">
      <c r="A33" t="s">
        <v>29</v>
      </c>
      <c r="C33">
        <f>SUM(C29:C32)</f>
        <v>16</v>
      </c>
    </row>
  </sheetData>
  <sortState ref="B6:Q21">
    <sortCondition descending="1" ref="L6:L21"/>
    <sortCondition ref="B6:B21"/>
  </sortState>
  <dataValidations count="1">
    <dataValidation type="list" allowBlank="1" showInputMessage="1" showErrorMessage="1" sqref="C1">
      <formula1>discipline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zoomScaleNormal="100" workbookViewId="0">
      <selection activeCell="L14" sqref="L14"/>
    </sheetView>
  </sheetViews>
  <sheetFormatPr defaultRowHeight="15" x14ac:dyDescent="0.25"/>
  <cols>
    <col min="1" max="1" width="8.42578125" customWidth="1"/>
  </cols>
  <sheetData>
    <row r="1" spans="1:16" ht="15.75" x14ac:dyDescent="0.25">
      <c r="B1" s="29"/>
      <c r="D1" s="29"/>
      <c r="E1" s="29"/>
      <c r="F1" s="29" t="s">
        <v>30</v>
      </c>
      <c r="G1" s="29"/>
      <c r="I1" s="29"/>
      <c r="J1" s="29"/>
      <c r="K1" s="29"/>
      <c r="L1" s="29"/>
      <c r="M1" s="29"/>
      <c r="N1" s="29"/>
      <c r="O1" s="29"/>
    </row>
    <row r="2" spans="1:16" ht="15.75" x14ac:dyDescent="0.25">
      <c r="B2" s="29"/>
      <c r="D2" s="29"/>
      <c r="E2" s="29"/>
      <c r="F2" s="29" t="s">
        <v>46</v>
      </c>
      <c r="G2" s="29"/>
      <c r="I2" s="29"/>
      <c r="J2" s="29"/>
      <c r="K2" s="29"/>
      <c r="L2" s="29"/>
      <c r="M2" s="29"/>
      <c r="N2" s="29"/>
      <c r="O2" s="29"/>
    </row>
    <row r="3" spans="1:16" x14ac:dyDescent="0.25">
      <c r="B3" s="30"/>
      <c r="D3" s="30"/>
      <c r="E3" s="30"/>
      <c r="F3" s="30" t="s">
        <v>62</v>
      </c>
      <c r="G3" s="30"/>
      <c r="I3" s="30"/>
      <c r="J3" s="30"/>
      <c r="K3" s="30"/>
      <c r="L3" s="30"/>
      <c r="M3" s="30"/>
      <c r="N3" s="30"/>
      <c r="O3" s="30"/>
    </row>
    <row r="4" spans="1:16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6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6" ht="15.75" thickBot="1" x14ac:dyDescent="0.3">
      <c r="A6" s="28"/>
      <c r="B6" s="28"/>
      <c r="C6" s="28"/>
      <c r="D6" s="28"/>
      <c r="E6" s="28"/>
      <c r="F6" s="28"/>
      <c r="G6" s="28"/>
      <c r="H6" s="33"/>
      <c r="I6" s="33"/>
      <c r="J6" s="33"/>
      <c r="K6" s="33"/>
      <c r="L6" s="34"/>
      <c r="M6" s="12"/>
      <c r="N6" s="12"/>
      <c r="O6" s="34"/>
    </row>
    <row r="7" spans="1:16" ht="15.75" thickBot="1" x14ac:dyDescent="0.3">
      <c r="A7" s="42" t="s">
        <v>31</v>
      </c>
      <c r="B7" s="46" t="s">
        <v>32</v>
      </c>
      <c r="C7" s="48"/>
      <c r="D7" s="48"/>
      <c r="E7" s="48"/>
      <c r="F7" s="48"/>
      <c r="G7" s="48"/>
      <c r="H7" s="48"/>
      <c r="I7" s="49"/>
      <c r="J7" s="46" t="s">
        <v>33</v>
      </c>
      <c r="K7" s="50" t="s">
        <v>34</v>
      </c>
      <c r="L7" s="42" t="s">
        <v>35</v>
      </c>
      <c r="M7" s="42" t="s">
        <v>36</v>
      </c>
      <c r="N7" s="42" t="s">
        <v>37</v>
      </c>
      <c r="O7" s="42" t="s">
        <v>38</v>
      </c>
    </row>
    <row r="8" spans="1:16" ht="15.75" thickBot="1" x14ac:dyDescent="0.3">
      <c r="A8" s="45"/>
      <c r="B8" s="47"/>
      <c r="C8" s="13" t="s">
        <v>39</v>
      </c>
      <c r="D8" s="13" t="s">
        <v>40</v>
      </c>
      <c r="E8" s="13" t="s">
        <v>41</v>
      </c>
      <c r="F8" s="13" t="s">
        <v>42</v>
      </c>
      <c r="G8" s="13" t="s">
        <v>43</v>
      </c>
      <c r="H8" s="13" t="s">
        <v>44</v>
      </c>
      <c r="I8" s="14" t="s">
        <v>45</v>
      </c>
      <c r="J8" s="47"/>
      <c r="K8" s="51"/>
      <c r="L8" s="52"/>
      <c r="M8" s="43"/>
      <c r="N8" s="43"/>
      <c r="O8" s="44"/>
    </row>
    <row r="9" spans="1:16" ht="15.75" thickBot="1" x14ac:dyDescent="0.3">
      <c r="A9" s="15" t="s">
        <v>90</v>
      </c>
      <c r="B9" s="16">
        <f>SUM(C9:I9)</f>
        <v>40</v>
      </c>
      <c r="C9" s="16">
        <f>'5'!C33</f>
        <v>16</v>
      </c>
      <c r="D9" s="16">
        <f>'6'!C20</f>
        <v>3</v>
      </c>
      <c r="E9" s="16">
        <f>'7'!C23</f>
        <v>5</v>
      </c>
      <c r="F9" s="16">
        <f>'8'!C23</f>
        <v>2</v>
      </c>
      <c r="G9" s="16">
        <f>'9'!C25</f>
        <v>3</v>
      </c>
      <c r="H9" s="16">
        <f>'10'!C21</f>
        <v>4</v>
      </c>
      <c r="I9" s="17">
        <f>'11'!C20</f>
        <v>7</v>
      </c>
      <c r="J9" s="18">
        <v>5</v>
      </c>
      <c r="K9" s="19">
        <v>8</v>
      </c>
      <c r="L9" s="19">
        <f>'5'!C32+'6'!C19+'7'!C22+'8'!C22+'9'!C24+'10'!C20+'11'!C19</f>
        <v>7</v>
      </c>
      <c r="M9" s="19">
        <f>'5'!C31+'6'!C18+'7'!C21+'8'!C21+'9'!C23+'10'!C19+'11'!C18</f>
        <v>16</v>
      </c>
      <c r="N9" s="19">
        <f>'5'!C30+'6'!C17+'7'!C20+'8'!C20+'9'!C22+'10'!C18+'11'!C17</f>
        <v>12</v>
      </c>
      <c r="O9" s="19">
        <f>'5'!C29+'6'!C16+'7'!C19+'8'!C19+'9'!C21+'10'!C17+'11'!C16</f>
        <v>5</v>
      </c>
      <c r="P9" s="20">
        <f>SUM(L9:O9)</f>
        <v>40</v>
      </c>
    </row>
  </sheetData>
  <mergeCells count="9">
    <mergeCell ref="M7:M8"/>
    <mergeCell ref="N7:N8"/>
    <mergeCell ref="O7:O8"/>
    <mergeCell ref="A7:A8"/>
    <mergeCell ref="B7:B8"/>
    <mergeCell ref="C7:I7"/>
    <mergeCell ref="J7:J8"/>
    <mergeCell ref="K7:K8"/>
    <mergeCell ref="L7:L8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11</vt:lpstr>
      <vt:lpstr>10</vt:lpstr>
      <vt:lpstr>9</vt:lpstr>
      <vt:lpstr>8</vt:lpstr>
      <vt:lpstr>7</vt:lpstr>
      <vt:lpstr>6</vt:lpstr>
      <vt:lpstr>5</vt:lpstr>
      <vt:lpstr>Сводный</vt:lpstr>
      <vt:lpstr>'10'!Область_печати</vt:lpstr>
      <vt:lpstr>'11'!Область_печати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Сводный!Область_печати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2016-10-14T12:03:29Z</dcterms:modified>
</cp:coreProperties>
</file>