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80" windowWidth="11190" windowHeight="6645" tabRatio="413" activeTab="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  <sheet name="Сводная" sheetId="9" r:id="rId9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<sst xmlns="http://schemas.openxmlformats.org/spreadsheetml/2006/main" count="683" uniqueCount="214">
  <si>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</si>
  <si>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</si>
  <si>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</si>
  <si>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</si>
  <si>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</si>
  <si>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</si>
  <si>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</si>
  <si>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</si>
  <si>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</si>
  <si>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</si>
  <si>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</si>
  <si>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</si>
  <si>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</si>
  <si>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</si>
  <si>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</si>
  <si>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</si>
  <si>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</si>
  <si>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</si>
  <si>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</si>
  <si>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</si>
  <si>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</si>
  <si>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</si>
  <si>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</si>
  <si>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</si>
  <si>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</si>
  <si>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</si>
  <si>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</si>
  <si>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</si>
  <si>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</si>
  <si>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</si>
  <si>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</si>
  <si>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</si>
  <si>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</si>
  <si>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</si>
  <si>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</si>
  <si>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</si>
  <si>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</si>
  <si>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</si>
  <si>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</si>
  <si>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</si>
  <si>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</si>
  <si>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</si>
  <si>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</si>
  <si>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</si>
  <si>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</si>
  <si>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</si>
  <si>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</si>
  <si>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</si>
  <si>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</si>
  <si>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</si>
  <si>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</si>
  <si>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</si>
  <si>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</si>
  <si>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</si>
  <si>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</si>
  <si>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</si>
  <si>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</si>
  <si>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</si>
  <si>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</si>
  <si>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</si>
  <si>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</si>
  <si>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</si>
  <si>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</si>
  <si>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</si>
  <si>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</si>
  <si>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</si>
  <si>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</si>
  <si>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</si>
  <si>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</si>
  <si>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</si>
  <si>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</si>
  <si>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</si>
  <si>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</si>
  <si>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</si>
  <si>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</si>
  <si>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</si>
  <si>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</si>
  <si>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</si>
  <si>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</si>
  <si>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</si>
  <si>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</si>
  <si>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</si>
  <si>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</si>
  <si>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</si>
  <si>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</si>
  <si>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</si>
  <si>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</si>
  <si>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</si>
  <si>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</si>
  <si>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</si>
  <si>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</si>
  <si>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</si>
  <si>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</si>
  <si>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</si>
  <si>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</si>
  <si>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</si>
  <si>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</si>
  <si>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</si>
  <si>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</si>
  <si>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</si>
  <si>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</si>
  <si>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</si>
  <si>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</si>
  <si>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</si>
  <si>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</si>
  <si>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</si>
  <si>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</si>
  <si>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</si>
  <si>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</si>
  <si>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</si>
  <si>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</si>
  <si>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</si>
  <si>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</si>
  <si>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</si>
  <si>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</si>
  <si>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</si>
  <si>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</si>
  <si>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</si>
  <si>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</si>
  <si>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</si>
  <si>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</si>
  <si>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</si>
  <si>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</si>
  <si>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</si>
  <si>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</si>
  <si>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</si>
  <si>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</t>
  </si>
  <si>
    <t>Максимальный балл</t>
  </si>
  <si>
    <t>&gt;75%</t>
  </si>
  <si>
    <t>&gt;50%</t>
  </si>
  <si>
    <t>&gt;25%</t>
  </si>
  <si>
    <t>&gt;0%</t>
  </si>
  <si>
    <t>Всего</t>
  </si>
  <si>
    <t>% выполнения заданий</t>
  </si>
  <si>
    <t>Code</t>
  </si>
  <si>
    <t>лицей №1'</t>
  </si>
  <si>
    <t>Протокол</t>
  </si>
  <si>
    <t>Предмет</t>
  </si>
  <si>
    <t>Всего участников</t>
  </si>
  <si>
    <t>Количество победителей</t>
  </si>
  <si>
    <t>Количество призеров</t>
  </si>
  <si>
    <t>Менее 25% заданий</t>
  </si>
  <si>
    <t>менее 50% заданий</t>
  </si>
  <si>
    <t>до 75% заданий</t>
  </si>
  <si>
    <t>Более 75% заданий</t>
  </si>
  <si>
    <t>5 кл.</t>
  </si>
  <si>
    <t>6 кл.</t>
  </si>
  <si>
    <t>7 кл.</t>
  </si>
  <si>
    <t>8 кл.</t>
  </si>
  <si>
    <t>9 кл.</t>
  </si>
  <si>
    <t>10 кл.</t>
  </si>
  <si>
    <t>11 кл.</t>
  </si>
  <si>
    <t>Елизавета</t>
  </si>
  <si>
    <t>Максимовна</t>
  </si>
  <si>
    <t>Сергеевна</t>
  </si>
  <si>
    <t>Екатерина</t>
  </si>
  <si>
    <t>Николаевна</t>
  </si>
  <si>
    <t>Александровна</t>
  </si>
  <si>
    <t>Александрович</t>
  </si>
  <si>
    <t>Анатольевна</t>
  </si>
  <si>
    <t>участников школьного этапа всероссийской олимпиады школьников 2017/18 учебного года</t>
  </si>
  <si>
    <t>по РУССКОМУ ЯЗЫКУ в МАОУ лицее №1</t>
  </si>
  <si>
    <t>русский язык</t>
  </si>
  <si>
    <t>Юлия</t>
  </si>
  <si>
    <t>Дарья</t>
  </si>
  <si>
    <t>Владимировна</t>
  </si>
  <si>
    <t>Алексеевна</t>
  </si>
  <si>
    <t>Федосенко</t>
  </si>
  <si>
    <t>Дарина</t>
  </si>
  <si>
    <t>Максимович</t>
  </si>
  <si>
    <t>11А</t>
  </si>
  <si>
    <t>Всего:</t>
  </si>
  <si>
    <t>Максим</t>
  </si>
  <si>
    <t>Дмитриевна</t>
  </si>
  <si>
    <t>Александра</t>
  </si>
  <si>
    <t>Ануфриева Т.Г.</t>
  </si>
  <si>
    <t>Корнейчук</t>
  </si>
  <si>
    <t>Ирина</t>
  </si>
  <si>
    <t>Тараканова</t>
  </si>
  <si>
    <t>Валентиновна</t>
  </si>
  <si>
    <t>Виденкина Татьяна Владимировна</t>
  </si>
  <si>
    <t>Ануфриева Татьяна Геннадьевна</t>
  </si>
  <si>
    <t>Ануфриев</t>
  </si>
  <si>
    <t>Валерий</t>
  </si>
  <si>
    <t>Витальевич</t>
  </si>
  <si>
    <t>Кулькова</t>
  </si>
  <si>
    <t>Михайловна</t>
  </si>
  <si>
    <t>Мацкевич</t>
  </si>
  <si>
    <t>Байкова</t>
  </si>
  <si>
    <t>София</t>
  </si>
  <si>
    <t>Витальевна</t>
  </si>
  <si>
    <t>Весте</t>
  </si>
  <si>
    <t>Михаил</t>
  </si>
  <si>
    <t>Сергеевич</t>
  </si>
  <si>
    <t>Бакаева</t>
  </si>
  <si>
    <t>Андреевна</t>
  </si>
  <si>
    <t>Васильев</t>
  </si>
  <si>
    <t>Ворс</t>
  </si>
  <si>
    <t>Петухин</t>
  </si>
  <si>
    <t>Никита</t>
  </si>
  <si>
    <t>Симакин</t>
  </si>
  <si>
    <t>Сергей</t>
  </si>
  <si>
    <t>Шайхутдинов</t>
  </si>
  <si>
    <t>Дмитрий</t>
  </si>
  <si>
    <t>Винтуляк</t>
  </si>
  <si>
    <t>Кожемякина</t>
  </si>
  <si>
    <t>Виктория</t>
  </si>
  <si>
    <t>Вершинина</t>
  </si>
  <si>
    <t>Давиденко</t>
  </si>
  <si>
    <t>Владислава</t>
  </si>
  <si>
    <t>Жукова</t>
  </si>
  <si>
    <t>Рязанцева</t>
  </si>
  <si>
    <t>Савельева</t>
  </si>
  <si>
    <t>Змушко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</si>
</sst>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8" fillId="0" borderId="0" xfId="43" applyAlignment="1" applyProtection="1">
      <alignment/>
      <protection/>
    </xf>
    <xf numFmtId="0" fontId="0" fillId="24" borderId="17" xfId="0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9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 quotePrefix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top"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23" xfId="0" applyFont="1" applyBorder="1" applyAlignment="1">
      <alignment horizontal="center" wrapText="1"/>
    </xf>
    <xf numFmtId="0" fontId="34" fillId="0" borderId="24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7" xfId="0" applyFont="1" applyBorder="1" applyAlignment="1">
      <alignment vertical="center"/>
    </xf>
    <xf numFmtId="14" fontId="0" fillId="0" borderId="17" xfId="33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21" fillId="0" borderId="23" xfId="0" applyFont="1" applyBorder="1" applyAlignment="1">
      <alignment horizontal="left"/>
    </xf>
    <xf numFmtId="0" fontId="33" fillId="0" borderId="19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33" fillId="0" borderId="24" xfId="0" applyFont="1" applyBorder="1" applyAlignment="1">
      <alignment horizontal="center" wrapText="1"/>
    </xf>
    <xf numFmtId="0" fontId="33" fillId="0" borderId="19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0" fillId="0" borderId="24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2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104</v>
      </c>
      <c r="D2" t="s">
        <v>127</v>
      </c>
      <c r="F2" s="39">
        <v>55</v>
      </c>
    </row>
    <row r="3" spans="2:3" ht="15">
      <c r="B3" s="1" t="s">
        <v>8</v>
      </c>
      <c r="C3" s="17">
        <v>43018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181</v>
      </c>
    </row>
    <row r="6" spans="1:10" ht="15" customHeight="1" thickBot="1">
      <c r="A6" s="16" t="s">
        <v>20</v>
      </c>
      <c r="C6" s="61" t="s">
        <v>27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>
        <v>1</v>
      </c>
      <c r="B9" s="58" t="s">
        <v>178</v>
      </c>
      <c r="C9" s="58" t="s">
        <v>163</v>
      </c>
      <c r="D9" s="58" t="s">
        <v>179</v>
      </c>
      <c r="E9" s="58" t="s">
        <v>14</v>
      </c>
      <c r="F9" s="59">
        <v>36734</v>
      </c>
      <c r="G9" s="60" t="s">
        <v>170</v>
      </c>
      <c r="H9" s="23" t="s">
        <v>15</v>
      </c>
      <c r="I9" s="23" t="s">
        <v>79</v>
      </c>
      <c r="J9" s="43" t="s">
        <v>135</v>
      </c>
      <c r="K9" s="23">
        <v>11</v>
      </c>
      <c r="L9" s="23"/>
      <c r="M9" s="23" t="s">
        <v>10</v>
      </c>
      <c r="N9" s="32">
        <v>35</v>
      </c>
      <c r="O9" s="32"/>
      <c r="P9" s="23"/>
      <c r="Q9" s="23"/>
      <c r="R9" s="24" t="s">
        <v>180</v>
      </c>
      <c r="S9" s="24"/>
      <c r="T9" s="41">
        <f>(N9+O9)/F$2</f>
        <v>0.6363636363636364</v>
      </c>
      <c r="U9" s="42">
        <f>IF(T9&gt;75%,1,IF(T9&gt;50%,2,IF(T9&gt;25%,3,4)))</f>
        <v>2</v>
      </c>
    </row>
    <row r="10" spans="1:21" ht="14.25">
      <c r="A10" s="23">
        <v>2</v>
      </c>
      <c r="B10" s="58" t="s">
        <v>176</v>
      </c>
      <c r="C10" s="58" t="s">
        <v>177</v>
      </c>
      <c r="D10" s="58" t="s">
        <v>159</v>
      </c>
      <c r="E10" s="58" t="s">
        <v>14</v>
      </c>
      <c r="F10" s="59">
        <v>36611</v>
      </c>
      <c r="G10" s="60" t="s">
        <v>170</v>
      </c>
      <c r="H10" s="23" t="s">
        <v>15</v>
      </c>
      <c r="I10" s="23" t="s">
        <v>79</v>
      </c>
      <c r="J10" s="43" t="s">
        <v>135</v>
      </c>
      <c r="K10" s="23">
        <v>11</v>
      </c>
      <c r="L10" s="23"/>
      <c r="M10" s="23"/>
      <c r="N10" s="32">
        <v>29</v>
      </c>
      <c r="O10" s="32"/>
      <c r="P10" s="23"/>
      <c r="Q10" s="23"/>
      <c r="R10" s="24" t="s">
        <v>180</v>
      </c>
      <c r="S10" s="24"/>
      <c r="T10" s="41">
        <f>(N10+O10)/F$2</f>
        <v>0.5272727272727272</v>
      </c>
      <c r="U10" s="42">
        <f>IF(T10&gt;75%,1,IF(T10&gt;50%,2,IF(T10&gt;25%,3,4)))</f>
        <v>2</v>
      </c>
    </row>
    <row r="11" spans="1:19" ht="12.75">
      <c r="A11" s="23"/>
      <c r="B11" s="24"/>
      <c r="C11" s="24"/>
      <c r="D11" s="24"/>
      <c r="E11" s="23"/>
      <c r="F11" s="25"/>
      <c r="G11" s="25"/>
      <c r="H11" s="26"/>
      <c r="I11" s="26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6"/>
      <c r="I12" s="26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t="s">
        <v>128</v>
      </c>
      <c r="C13">
        <f>COUNTIF(U9:U10,"=1")</f>
        <v>0</v>
      </c>
      <c r="D13" s="24"/>
      <c r="E13" s="23"/>
      <c r="F13" s="25"/>
      <c r="G13" s="25"/>
      <c r="H13" s="26"/>
      <c r="I13" s="26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t="s">
        <v>129</v>
      </c>
      <c r="C14">
        <f>COUNTIF(U9:U10,"=2")</f>
        <v>2</v>
      </c>
      <c r="D14" s="24"/>
      <c r="E14" s="23"/>
      <c r="F14" s="25"/>
      <c r="G14" s="25"/>
      <c r="H14" s="26"/>
      <c r="I14" s="26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t="s">
        <v>130</v>
      </c>
      <c r="C15">
        <f>COUNTIF(U9:U10,"=3")</f>
        <v>0</v>
      </c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t="s">
        <v>131</v>
      </c>
      <c r="C16">
        <f>COUNTIF(U10:U90,"=4")</f>
        <v>0</v>
      </c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t="s">
        <v>132</v>
      </c>
      <c r="C17">
        <f>SUM(C13:C16)</f>
        <v>2</v>
      </c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32">
      <formula1>sex</formula1>
    </dataValidation>
    <dataValidation type="list" allowBlank="1" showInputMessage="1" showErrorMessage="1" sqref="H9:H1332">
      <formula1>rf</formula1>
    </dataValidation>
    <dataValidation type="list" allowBlank="1" showInputMessage="1" showErrorMessage="1" sqref="K9:K1332">
      <formula1>t_class</formula1>
    </dataValidation>
    <dataValidation type="list" allowBlank="1" showInputMessage="1" showErrorMessage="1" sqref="I9:I1332">
      <formula1>municipal</formula1>
    </dataValidation>
    <dataValidation type="list" allowBlank="1" showInputMessage="1" showErrorMessage="1" sqref="M9:M1332">
      <formula1>type</formula1>
    </dataValidation>
    <dataValidation type="list" allowBlank="1" showInputMessage="1" showErrorMessage="1" sqref="P9:Q1332">
      <formula1>work</formula1>
    </dataValidation>
    <dataValidation type="list" allowBlank="1" showInputMessage="1" showErrorMessage="1" sqref="G9:G1332">
      <formula1>ovz</formula1>
    </dataValidation>
    <dataValidation type="list" allowBlank="1" showInputMessage="1" showErrorMessage="1" sqref="L9:L1332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41"/>
  <sheetViews>
    <sheetView zoomScalePageLayoutView="0" workbookViewId="0" topLeftCell="A8">
      <selection activeCell="F23" sqref="F23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104</v>
      </c>
      <c r="D2" t="s">
        <v>127</v>
      </c>
      <c r="F2" s="39">
        <v>55</v>
      </c>
    </row>
    <row r="3" spans="2:3" ht="15">
      <c r="B3" s="1" t="s">
        <v>8</v>
      </c>
      <c r="C3" s="17">
        <v>43018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175</v>
      </c>
    </row>
    <row r="6" spans="1:10" ht="15" customHeight="1" thickBot="1">
      <c r="A6" s="16" t="s">
        <v>20</v>
      </c>
      <c r="C6" s="61" t="s">
        <v>27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>
        <v>1</v>
      </c>
      <c r="B9" s="58" t="s">
        <v>185</v>
      </c>
      <c r="C9" s="58" t="s">
        <v>174</v>
      </c>
      <c r="D9" s="58" t="s">
        <v>186</v>
      </c>
      <c r="E9" s="58" t="s">
        <v>14</v>
      </c>
      <c r="F9" s="59">
        <v>37157</v>
      </c>
      <c r="G9" s="25"/>
      <c r="H9" s="23" t="s">
        <v>15</v>
      </c>
      <c r="I9" s="23" t="s">
        <v>79</v>
      </c>
      <c r="J9" s="43" t="s">
        <v>135</v>
      </c>
      <c r="K9" s="23">
        <v>10</v>
      </c>
      <c r="L9" s="23"/>
      <c r="M9" s="23" t="s">
        <v>10</v>
      </c>
      <c r="N9" s="32">
        <v>37</v>
      </c>
      <c r="O9" s="32"/>
      <c r="P9" s="23"/>
      <c r="Q9" s="23"/>
      <c r="R9" s="24" t="s">
        <v>181</v>
      </c>
      <c r="S9" s="24"/>
      <c r="T9" s="41">
        <f>(N9+O9)/F$2</f>
        <v>0.6727272727272727</v>
      </c>
      <c r="U9" s="42">
        <f>IF(T9&gt;75%,1,IF(T9&gt;50%,2,IF(T9&gt;25%,3,4)))</f>
        <v>2</v>
      </c>
    </row>
    <row r="10" spans="1:21" ht="14.25">
      <c r="A10" s="23">
        <v>2</v>
      </c>
      <c r="B10" s="58" t="s">
        <v>187</v>
      </c>
      <c r="C10" s="58" t="s">
        <v>155</v>
      </c>
      <c r="D10" s="58" t="s">
        <v>157</v>
      </c>
      <c r="E10" s="58" t="s">
        <v>14</v>
      </c>
      <c r="F10" s="59">
        <v>36998</v>
      </c>
      <c r="G10" s="25"/>
      <c r="H10" s="23" t="s">
        <v>15</v>
      </c>
      <c r="I10" s="23" t="s">
        <v>79</v>
      </c>
      <c r="J10" s="43" t="s">
        <v>135</v>
      </c>
      <c r="K10" s="23">
        <v>10</v>
      </c>
      <c r="L10" s="23"/>
      <c r="M10" s="23" t="s">
        <v>10</v>
      </c>
      <c r="N10" s="32">
        <v>35</v>
      </c>
      <c r="O10" s="32"/>
      <c r="P10" s="23"/>
      <c r="Q10" s="23"/>
      <c r="R10" s="24" t="s">
        <v>181</v>
      </c>
      <c r="S10" s="24"/>
      <c r="T10" s="41">
        <f>(N10+O10)/F$2</f>
        <v>0.6363636363636364</v>
      </c>
      <c r="U10" s="42">
        <f>IF(T10&gt;75%,1,IF(T10&gt;50%,2,IF(T10&gt;25%,3,4)))</f>
        <v>2</v>
      </c>
    </row>
    <row r="11" spans="1:21" ht="14.25">
      <c r="A11" s="23">
        <v>3</v>
      </c>
      <c r="B11" s="58" t="s">
        <v>182</v>
      </c>
      <c r="C11" s="58" t="s">
        <v>183</v>
      </c>
      <c r="D11" s="58" t="s">
        <v>184</v>
      </c>
      <c r="E11" s="58" t="s">
        <v>13</v>
      </c>
      <c r="F11" s="59">
        <v>37196</v>
      </c>
      <c r="G11" s="25"/>
      <c r="H11" s="23" t="s">
        <v>15</v>
      </c>
      <c r="I11" s="23" t="s">
        <v>79</v>
      </c>
      <c r="J11" s="43" t="s">
        <v>135</v>
      </c>
      <c r="K11" s="23">
        <v>10</v>
      </c>
      <c r="L11" s="23"/>
      <c r="M11" s="23"/>
      <c r="N11" s="32">
        <v>34</v>
      </c>
      <c r="O11" s="32"/>
      <c r="P11" s="23"/>
      <c r="Q11" s="23"/>
      <c r="R11" s="24" t="s">
        <v>181</v>
      </c>
      <c r="S11" s="24"/>
      <c r="T11" s="41">
        <f>(N11+O11)/F$2</f>
        <v>0.6181818181818182</v>
      </c>
      <c r="U11" s="42">
        <f>IF(T11&gt;75%,1,IF(T11&gt;50%,2,IF(T11&gt;25%,3,4)))</f>
        <v>2</v>
      </c>
    </row>
    <row r="12" spans="1:21" ht="14.25">
      <c r="A12" s="23">
        <v>4</v>
      </c>
      <c r="B12" s="58" t="s">
        <v>167</v>
      </c>
      <c r="C12" s="58" t="s">
        <v>168</v>
      </c>
      <c r="D12" s="58" t="s">
        <v>159</v>
      </c>
      <c r="E12" s="58" t="s">
        <v>14</v>
      </c>
      <c r="F12" s="59">
        <v>36863</v>
      </c>
      <c r="G12" s="25"/>
      <c r="H12" s="23" t="s">
        <v>15</v>
      </c>
      <c r="I12" s="23" t="s">
        <v>79</v>
      </c>
      <c r="J12" s="43" t="s">
        <v>135</v>
      </c>
      <c r="K12" s="23">
        <v>10</v>
      </c>
      <c r="L12" s="23"/>
      <c r="M12" s="23"/>
      <c r="N12" s="32">
        <v>19</v>
      </c>
      <c r="O12" s="32"/>
      <c r="P12" s="23"/>
      <c r="Q12" s="23"/>
      <c r="R12" s="24" t="s">
        <v>181</v>
      </c>
      <c r="S12" s="24"/>
      <c r="T12" s="41">
        <f>(N12+O12)/F$2</f>
        <v>0.34545454545454546</v>
      </c>
      <c r="U12" s="42">
        <f>IF(T12&gt;75%,1,IF(T12&gt;50%,2,IF(T12&gt;25%,3,4)))</f>
        <v>3</v>
      </c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128</v>
      </c>
      <c r="C22">
        <f>COUNTIF(U9:U12,"=1")</f>
        <v>0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129</v>
      </c>
      <c r="C23">
        <f>COUNTIF(U9:U12,"=2")</f>
        <v>3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130</v>
      </c>
      <c r="C24">
        <f>COUNTIF(U9:U12,"=3")</f>
        <v>1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131</v>
      </c>
      <c r="C25">
        <f>COUNTIF(U9:U12,"=4")</f>
        <v>0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t="s">
        <v>132</v>
      </c>
      <c r="C26">
        <f>SUM(C22:C25)</f>
        <v>4</v>
      </c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61">
      <formula1>specklass</formula1>
    </dataValidation>
    <dataValidation type="list" allowBlank="1" showInputMessage="1" showErrorMessage="1" sqref="G9:G1361">
      <formula1>ovz</formula1>
    </dataValidation>
    <dataValidation type="list" allowBlank="1" showInputMessage="1" showErrorMessage="1" sqref="P9:Q1361">
      <formula1>work</formula1>
    </dataValidation>
    <dataValidation type="list" allowBlank="1" showInputMessage="1" showErrorMessage="1" sqref="M9:M1361">
      <formula1>type</formula1>
    </dataValidation>
    <dataValidation type="list" allowBlank="1" showInputMessage="1" showErrorMessage="1" sqref="I9:I1361">
      <formula1>municipal</formula1>
    </dataValidation>
    <dataValidation type="list" allowBlank="1" showInputMessage="1" showErrorMessage="1" sqref="K9:K1361">
      <formula1>t_class</formula1>
    </dataValidation>
    <dataValidation type="list" allowBlank="1" showInputMessage="1" showErrorMessage="1" sqref="H9:H1361">
      <formula1>rf</formula1>
    </dataValidation>
    <dataValidation type="list" allowBlank="1" showInputMessage="1" showErrorMessage="1" sqref="E9:E136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41"/>
  <sheetViews>
    <sheetView zoomScalePageLayoutView="0" workbookViewId="0" topLeftCell="A8">
      <selection activeCell="E18" sqref="E18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104</v>
      </c>
      <c r="D2" t="s">
        <v>127</v>
      </c>
      <c r="F2" s="39">
        <v>31</v>
      </c>
    </row>
    <row r="3" spans="2:3" ht="15">
      <c r="B3" s="1" t="s">
        <v>8</v>
      </c>
      <c r="C3" s="17">
        <v>43018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175</v>
      </c>
    </row>
    <row r="6" spans="1:10" ht="15" customHeight="1" thickBot="1">
      <c r="A6" s="16" t="s">
        <v>20</v>
      </c>
      <c r="C6" s="61" t="s">
        <v>27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>
        <v>1</v>
      </c>
      <c r="B9" s="58" t="s">
        <v>202</v>
      </c>
      <c r="C9" s="58" t="s">
        <v>203</v>
      </c>
      <c r="D9" s="58" t="s">
        <v>184</v>
      </c>
      <c r="E9" s="58" t="s">
        <v>13</v>
      </c>
      <c r="F9" s="59">
        <v>37322</v>
      </c>
      <c r="G9" s="25"/>
      <c r="H9" s="23" t="s">
        <v>15</v>
      </c>
      <c r="I9" s="23" t="s">
        <v>79</v>
      </c>
      <c r="J9" s="43" t="s">
        <v>135</v>
      </c>
      <c r="K9" s="23">
        <v>9</v>
      </c>
      <c r="L9" s="23"/>
      <c r="M9" s="23" t="s">
        <v>10</v>
      </c>
      <c r="N9" s="32">
        <v>21</v>
      </c>
      <c r="O9" s="32"/>
      <c r="P9" s="23"/>
      <c r="Q9" s="23"/>
      <c r="R9" s="24" t="s">
        <v>180</v>
      </c>
      <c r="S9" s="24"/>
      <c r="T9" s="41">
        <f aca="true" t="shared" si="0" ref="T9:T16">(N9+O9)/F$2</f>
        <v>0.6774193548387096</v>
      </c>
      <c r="U9" s="42">
        <f aca="true" t="shared" si="1" ref="U9:U16">IF(T9&gt;75%,1,IF(T9&gt;50%,2,IF(T9&gt;25%,3,4)))</f>
        <v>2</v>
      </c>
    </row>
    <row r="10" spans="1:21" ht="14.25">
      <c r="A10" s="23">
        <v>2</v>
      </c>
      <c r="B10" s="58" t="s">
        <v>191</v>
      </c>
      <c r="C10" s="58" t="s">
        <v>192</v>
      </c>
      <c r="D10" s="58" t="s">
        <v>193</v>
      </c>
      <c r="E10" s="58" t="s">
        <v>13</v>
      </c>
      <c r="F10" s="59">
        <v>37422</v>
      </c>
      <c r="G10" s="25"/>
      <c r="H10" s="23" t="s">
        <v>15</v>
      </c>
      <c r="I10" s="23" t="s">
        <v>79</v>
      </c>
      <c r="J10" s="43" t="s">
        <v>135</v>
      </c>
      <c r="K10" s="23">
        <v>9</v>
      </c>
      <c r="L10" s="23"/>
      <c r="M10" s="23" t="s">
        <v>10</v>
      </c>
      <c r="N10" s="32">
        <v>18</v>
      </c>
      <c r="O10" s="32"/>
      <c r="P10" s="23"/>
      <c r="Q10" s="23"/>
      <c r="R10" s="24" t="s">
        <v>180</v>
      </c>
      <c r="S10" s="24"/>
      <c r="T10" s="41">
        <f t="shared" si="0"/>
        <v>0.5806451612903226</v>
      </c>
      <c r="U10" s="42">
        <f t="shared" si="1"/>
        <v>2</v>
      </c>
    </row>
    <row r="11" spans="1:21" ht="14.25">
      <c r="A11" s="23">
        <v>3</v>
      </c>
      <c r="B11" s="58" t="s">
        <v>200</v>
      </c>
      <c r="C11" s="58" t="s">
        <v>201</v>
      </c>
      <c r="D11" s="58" t="s">
        <v>158</v>
      </c>
      <c r="E11" s="58" t="s">
        <v>13</v>
      </c>
      <c r="F11" s="59">
        <v>37279</v>
      </c>
      <c r="G11" s="25"/>
      <c r="H11" s="23" t="s">
        <v>15</v>
      </c>
      <c r="I11" s="23" t="s">
        <v>79</v>
      </c>
      <c r="J11" s="43" t="s">
        <v>135</v>
      </c>
      <c r="K11" s="23">
        <v>9</v>
      </c>
      <c r="L11" s="23"/>
      <c r="M11" s="23"/>
      <c r="N11" s="32">
        <v>15</v>
      </c>
      <c r="O11" s="32"/>
      <c r="P11" s="23"/>
      <c r="Q11" s="23"/>
      <c r="R11" s="24" t="s">
        <v>180</v>
      </c>
      <c r="S11" s="24"/>
      <c r="T11" s="41">
        <f t="shared" si="0"/>
        <v>0.4838709677419355</v>
      </c>
      <c r="U11" s="42">
        <f t="shared" si="1"/>
        <v>3</v>
      </c>
    </row>
    <row r="12" spans="1:21" ht="14.25">
      <c r="A12" s="23">
        <v>4</v>
      </c>
      <c r="B12" s="58" t="s">
        <v>194</v>
      </c>
      <c r="C12" s="58" t="s">
        <v>152</v>
      </c>
      <c r="D12" s="58" t="s">
        <v>195</v>
      </c>
      <c r="E12" s="58" t="s">
        <v>14</v>
      </c>
      <c r="F12" s="59">
        <v>37451</v>
      </c>
      <c r="G12" s="25"/>
      <c r="H12" s="23" t="s">
        <v>15</v>
      </c>
      <c r="I12" s="23" t="s">
        <v>79</v>
      </c>
      <c r="J12" s="43" t="s">
        <v>135</v>
      </c>
      <c r="K12" s="23">
        <v>9</v>
      </c>
      <c r="L12" s="23"/>
      <c r="M12" s="23"/>
      <c r="N12" s="32">
        <v>13</v>
      </c>
      <c r="O12" s="32"/>
      <c r="P12" s="23"/>
      <c r="Q12" s="23"/>
      <c r="R12" s="24" t="s">
        <v>180</v>
      </c>
      <c r="S12" s="24"/>
      <c r="T12" s="41">
        <f t="shared" si="0"/>
        <v>0.41935483870967744</v>
      </c>
      <c r="U12" s="42">
        <f t="shared" si="1"/>
        <v>3</v>
      </c>
    </row>
    <row r="13" spans="1:21" ht="14.25">
      <c r="A13" s="23">
        <v>5</v>
      </c>
      <c r="B13" s="58" t="s">
        <v>198</v>
      </c>
      <c r="C13" s="58" t="s">
        <v>199</v>
      </c>
      <c r="D13" s="58" t="s">
        <v>158</v>
      </c>
      <c r="E13" s="58" t="s">
        <v>13</v>
      </c>
      <c r="F13" s="59">
        <v>37618</v>
      </c>
      <c r="G13" s="25"/>
      <c r="H13" s="23" t="s">
        <v>15</v>
      </c>
      <c r="I13" s="23" t="s">
        <v>79</v>
      </c>
      <c r="J13" s="43" t="s">
        <v>135</v>
      </c>
      <c r="K13" s="23">
        <v>9</v>
      </c>
      <c r="L13" s="23"/>
      <c r="M13" s="23"/>
      <c r="N13" s="32">
        <v>13</v>
      </c>
      <c r="O13" s="32"/>
      <c r="P13" s="23"/>
      <c r="Q13" s="23"/>
      <c r="R13" s="24" t="s">
        <v>180</v>
      </c>
      <c r="S13" s="24"/>
      <c r="T13" s="41">
        <f t="shared" si="0"/>
        <v>0.41935483870967744</v>
      </c>
      <c r="U13" s="42">
        <f t="shared" si="1"/>
        <v>3</v>
      </c>
    </row>
    <row r="14" spans="1:21" ht="14.25">
      <c r="A14" s="23">
        <v>6</v>
      </c>
      <c r="B14" s="58" t="s">
        <v>197</v>
      </c>
      <c r="C14" s="58" t="s">
        <v>164</v>
      </c>
      <c r="D14" s="58" t="s">
        <v>156</v>
      </c>
      <c r="E14" s="58" t="s">
        <v>14</v>
      </c>
      <c r="F14" s="59">
        <v>37439</v>
      </c>
      <c r="G14" s="25"/>
      <c r="H14" s="23" t="s">
        <v>15</v>
      </c>
      <c r="I14" s="23" t="s">
        <v>79</v>
      </c>
      <c r="J14" s="43" t="s">
        <v>135</v>
      </c>
      <c r="K14" s="23">
        <v>9</v>
      </c>
      <c r="L14" s="23"/>
      <c r="M14" s="23"/>
      <c r="N14" s="32">
        <v>12</v>
      </c>
      <c r="O14" s="32"/>
      <c r="P14" s="23"/>
      <c r="Q14" s="23"/>
      <c r="R14" s="24" t="s">
        <v>180</v>
      </c>
      <c r="S14" s="24"/>
      <c r="T14" s="41">
        <f t="shared" si="0"/>
        <v>0.3870967741935484</v>
      </c>
      <c r="U14" s="42">
        <f t="shared" si="1"/>
        <v>3</v>
      </c>
    </row>
    <row r="15" spans="1:21" ht="14.25">
      <c r="A15" s="23">
        <v>7</v>
      </c>
      <c r="B15" s="58" t="s">
        <v>188</v>
      </c>
      <c r="C15" s="58" t="s">
        <v>189</v>
      </c>
      <c r="D15" s="58" t="s">
        <v>190</v>
      </c>
      <c r="E15" s="58" t="s">
        <v>14</v>
      </c>
      <c r="F15" s="59">
        <v>37450</v>
      </c>
      <c r="G15" s="25"/>
      <c r="H15" s="23" t="s">
        <v>15</v>
      </c>
      <c r="I15" s="23" t="s">
        <v>79</v>
      </c>
      <c r="J15" s="43" t="s">
        <v>135</v>
      </c>
      <c r="K15" s="23">
        <v>9</v>
      </c>
      <c r="L15" s="23"/>
      <c r="M15" s="23"/>
      <c r="N15" s="32">
        <v>7</v>
      </c>
      <c r="O15" s="32"/>
      <c r="P15" s="23"/>
      <c r="Q15" s="23"/>
      <c r="R15" s="24" t="s">
        <v>180</v>
      </c>
      <c r="S15" s="24"/>
      <c r="T15" s="41">
        <f t="shared" si="0"/>
        <v>0.22580645161290322</v>
      </c>
      <c r="U15" s="42">
        <f t="shared" si="1"/>
        <v>4</v>
      </c>
    </row>
    <row r="16" spans="1:21" ht="14.25">
      <c r="A16" s="23">
        <v>8</v>
      </c>
      <c r="B16" s="58" t="s">
        <v>196</v>
      </c>
      <c r="C16" s="58" t="s">
        <v>172</v>
      </c>
      <c r="D16" s="58" t="s">
        <v>158</v>
      </c>
      <c r="E16" s="58" t="s">
        <v>13</v>
      </c>
      <c r="F16" s="59">
        <v>37266</v>
      </c>
      <c r="G16" s="25"/>
      <c r="H16" s="23" t="s">
        <v>15</v>
      </c>
      <c r="I16" s="23" t="s">
        <v>79</v>
      </c>
      <c r="J16" s="43" t="s">
        <v>135</v>
      </c>
      <c r="K16" s="23">
        <v>9</v>
      </c>
      <c r="L16" s="23"/>
      <c r="M16" s="23"/>
      <c r="N16" s="32">
        <v>6</v>
      </c>
      <c r="O16" s="32"/>
      <c r="P16" s="23"/>
      <c r="Q16" s="23"/>
      <c r="R16" s="24" t="s">
        <v>180</v>
      </c>
      <c r="S16" s="24"/>
      <c r="T16" s="41">
        <f t="shared" si="0"/>
        <v>0.1935483870967742</v>
      </c>
      <c r="U16" s="42">
        <f t="shared" si="1"/>
        <v>4</v>
      </c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128</v>
      </c>
      <c r="C22">
        <f>COUNTIF(U9:U16,"=1")</f>
        <v>0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129</v>
      </c>
      <c r="C23">
        <f>COUNTIF(U9:U16,"=2")</f>
        <v>2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130</v>
      </c>
      <c r="C24">
        <f>COUNTIF(U9:U16,"=3")</f>
        <v>4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131</v>
      </c>
      <c r="C25">
        <f>COUNTIF(U9:U16,"=4")</f>
        <v>2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t="s">
        <v>132</v>
      </c>
      <c r="C26">
        <f>SUM(C22:C25)</f>
        <v>8</v>
      </c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1">
      <formula1>sex</formula1>
    </dataValidation>
    <dataValidation type="list" allowBlank="1" showInputMessage="1" showErrorMessage="1" sqref="H9:H1361">
      <formula1>rf</formula1>
    </dataValidation>
    <dataValidation type="list" allowBlank="1" showInputMessage="1" showErrorMessage="1" sqref="K9:K1361">
      <formula1>t_class</formula1>
    </dataValidation>
    <dataValidation type="list" allowBlank="1" showInputMessage="1" showErrorMessage="1" sqref="I9:I1361">
      <formula1>municipal</formula1>
    </dataValidation>
    <dataValidation type="list" allowBlank="1" showInputMessage="1" showErrorMessage="1" sqref="M9:M1361">
      <formula1>type</formula1>
    </dataValidation>
    <dataValidation type="list" allowBlank="1" showInputMessage="1" showErrorMessage="1" sqref="P9:Q1361">
      <formula1>work</formula1>
    </dataValidation>
    <dataValidation type="list" allowBlank="1" showInputMessage="1" showErrorMessage="1" sqref="G9:G1361">
      <formula1>ovz</formula1>
    </dataValidation>
    <dataValidation type="list" allowBlank="1" showInputMessage="1" showErrorMessage="1" sqref="L9:L1361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30"/>
  <sheetViews>
    <sheetView zoomScale="110" zoomScaleNormal="110" zoomScalePageLayoutView="0" workbookViewId="0" topLeftCell="A3">
      <selection activeCell="E9" sqref="E9:E10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104</v>
      </c>
      <c r="D2" t="s">
        <v>127</v>
      </c>
      <c r="F2" s="39">
        <v>31</v>
      </c>
    </row>
    <row r="3" spans="2:3" ht="15">
      <c r="B3" s="1" t="s">
        <v>8</v>
      </c>
      <c r="C3" s="17">
        <v>43018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175</v>
      </c>
    </row>
    <row r="6" spans="1:10" ht="15" customHeight="1" thickBot="1">
      <c r="A6" s="16" t="s">
        <v>20</v>
      </c>
      <c r="C6" s="61" t="s">
        <v>27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>
        <v>1</v>
      </c>
      <c r="B9" s="58" t="s">
        <v>204</v>
      </c>
      <c r="C9" s="58" t="s">
        <v>164</v>
      </c>
      <c r="D9" s="58" t="s">
        <v>165</v>
      </c>
      <c r="E9" s="58" t="s">
        <v>14</v>
      </c>
      <c r="F9" s="59">
        <v>37956</v>
      </c>
      <c r="G9" s="25"/>
      <c r="H9" s="23" t="s">
        <v>15</v>
      </c>
      <c r="I9" s="23" t="s">
        <v>79</v>
      </c>
      <c r="J9" s="43" t="s">
        <v>135</v>
      </c>
      <c r="K9" s="23">
        <v>8</v>
      </c>
      <c r="L9" s="23"/>
      <c r="M9" s="23"/>
      <c r="N9" s="32">
        <v>9</v>
      </c>
      <c r="O9" s="32"/>
      <c r="P9" s="23"/>
      <c r="Q9" s="23"/>
      <c r="R9" s="24" t="s">
        <v>180</v>
      </c>
      <c r="S9" s="24"/>
      <c r="T9" s="41">
        <f>(N9+O9)/F$2</f>
        <v>0.2903225806451613</v>
      </c>
      <c r="U9" s="42">
        <f>IF(T9&gt;75%,1,IF(T9&gt;50%,2,IF(T9&gt;25%,3,4)))</f>
        <v>3</v>
      </c>
    </row>
    <row r="10" spans="1:21" ht="14.25">
      <c r="A10" s="23">
        <v>2</v>
      </c>
      <c r="B10" s="58" t="s">
        <v>205</v>
      </c>
      <c r="C10" s="58" t="s">
        <v>206</v>
      </c>
      <c r="D10" s="58" t="s">
        <v>153</v>
      </c>
      <c r="E10" s="58" t="s">
        <v>14</v>
      </c>
      <c r="F10" s="59">
        <v>37644</v>
      </c>
      <c r="G10" s="25"/>
      <c r="H10" s="23" t="s">
        <v>15</v>
      </c>
      <c r="I10" s="23" t="s">
        <v>79</v>
      </c>
      <c r="J10" s="43" t="s">
        <v>135</v>
      </c>
      <c r="K10" s="23">
        <v>8</v>
      </c>
      <c r="L10" s="23"/>
      <c r="M10" s="23"/>
      <c r="N10" s="32">
        <v>6</v>
      </c>
      <c r="O10" s="32"/>
      <c r="P10" s="23"/>
      <c r="Q10" s="23"/>
      <c r="R10" s="24" t="s">
        <v>180</v>
      </c>
      <c r="S10" s="24"/>
      <c r="T10" s="41">
        <f>(N10+O10)/F$2</f>
        <v>0.1935483870967742</v>
      </c>
      <c r="U10" s="42">
        <f>IF(T10&gt;75%,1,IF(T10&gt;50%,2,IF(T10&gt;25%,3,4)))</f>
        <v>4</v>
      </c>
    </row>
    <row r="11" spans="1:19" ht="12.75">
      <c r="A11" t="s">
        <v>128</v>
      </c>
      <c r="C11">
        <f>COUNTIF(U9:U10,"=1")</f>
        <v>0</v>
      </c>
      <c r="D11" s="24"/>
      <c r="E11" s="23"/>
      <c r="F11" s="25"/>
      <c r="G11" s="25"/>
      <c r="H11" s="26"/>
      <c r="I11" s="26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t="s">
        <v>129</v>
      </c>
      <c r="C12">
        <f>COUNTIF(U9:U10,"=2")</f>
        <v>0</v>
      </c>
      <c r="D12" s="24"/>
      <c r="E12" s="23"/>
      <c r="F12" s="25"/>
      <c r="G12" s="25"/>
      <c r="H12" s="26"/>
      <c r="I12" s="26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t="s">
        <v>130</v>
      </c>
      <c r="C13">
        <f>COUNTIF(U9:U10,"=3")</f>
        <v>1</v>
      </c>
      <c r="D13" s="24"/>
      <c r="E13" s="23"/>
      <c r="F13" s="25"/>
      <c r="G13" s="25"/>
      <c r="H13" s="26"/>
      <c r="I13" s="26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t="s">
        <v>131</v>
      </c>
      <c r="C14">
        <f>COUNTIF(U9:U10,"=4")</f>
        <v>1</v>
      </c>
      <c r="D14" s="24"/>
      <c r="E14" s="23"/>
      <c r="F14" s="25"/>
      <c r="G14" s="25"/>
      <c r="H14" s="26"/>
      <c r="I14" s="26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t="s">
        <v>132</v>
      </c>
      <c r="C15">
        <f>SUM(C11:C14)</f>
        <v>2</v>
      </c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0">
      <formula1>sex</formula1>
    </dataValidation>
    <dataValidation type="list" allowBlank="1" showInputMessage="1" showErrorMessage="1" sqref="H9:H1350">
      <formula1>rf</formula1>
    </dataValidation>
    <dataValidation type="list" allowBlank="1" showInputMessage="1" showErrorMessage="1" sqref="K9:K1350">
      <formula1>t_class</formula1>
    </dataValidation>
    <dataValidation type="list" allowBlank="1" showInputMessage="1" showErrorMessage="1" sqref="I9:I1350">
      <formula1>municipal</formula1>
    </dataValidation>
    <dataValidation type="list" allowBlank="1" showInputMessage="1" showErrorMessage="1" sqref="M9:M1350">
      <formula1>type</formula1>
    </dataValidation>
    <dataValidation type="list" allowBlank="1" showInputMessage="1" showErrorMessage="1" sqref="P9:Q1350">
      <formula1>work</formula1>
    </dataValidation>
    <dataValidation type="list" allowBlank="1" showInputMessage="1" showErrorMessage="1" sqref="G9:G1350">
      <formula1>ovz</formula1>
    </dataValidation>
    <dataValidation type="list" allowBlank="1" showInputMessage="1" showErrorMessage="1" sqref="L9:L135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9"/>
  <sheetViews>
    <sheetView zoomScalePageLayoutView="0" workbookViewId="0" topLeftCell="A4">
      <selection activeCell="R9" sqref="R9:R1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104</v>
      </c>
      <c r="D2" t="s">
        <v>127</v>
      </c>
      <c r="F2" s="39">
        <v>39</v>
      </c>
    </row>
    <row r="3" spans="2:3" ht="15">
      <c r="B3" s="1" t="s">
        <v>8</v>
      </c>
      <c r="C3" s="17">
        <v>43018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175</v>
      </c>
    </row>
    <row r="6" spans="1:10" ht="15" customHeight="1" thickBot="1">
      <c r="A6" s="16" t="s">
        <v>20</v>
      </c>
      <c r="C6" s="61" t="s">
        <v>27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>
        <v>1</v>
      </c>
      <c r="B9" s="58" t="s">
        <v>211</v>
      </c>
      <c r="C9" s="58" t="s">
        <v>206</v>
      </c>
      <c r="D9" s="58" t="s">
        <v>166</v>
      </c>
      <c r="E9" s="58" t="s">
        <v>14</v>
      </c>
      <c r="F9" s="59">
        <v>38365</v>
      </c>
      <c r="G9" s="25"/>
      <c r="H9" s="23" t="s">
        <v>15</v>
      </c>
      <c r="I9" s="23" t="s">
        <v>79</v>
      </c>
      <c r="J9" s="43" t="s">
        <v>135</v>
      </c>
      <c r="K9" s="23">
        <v>7</v>
      </c>
      <c r="L9" s="23"/>
      <c r="M9" s="23" t="s">
        <v>10</v>
      </c>
      <c r="N9" s="32">
        <v>27</v>
      </c>
      <c r="O9" s="32"/>
      <c r="P9" s="23"/>
      <c r="Q9" s="23"/>
      <c r="R9" t="s">
        <v>175</v>
      </c>
      <c r="S9" s="24"/>
      <c r="T9" s="41">
        <f aca="true" t="shared" si="0" ref="T9:T14">(N9+O9)/F$2</f>
        <v>0.6923076923076923</v>
      </c>
      <c r="U9" s="42">
        <f aca="true" t="shared" si="1" ref="U9:U14">IF(T9&gt;75%,1,IF(T9&gt;50%,2,IF(T9&gt;25%,3,4)))</f>
        <v>2</v>
      </c>
    </row>
    <row r="10" spans="1:21" ht="14.25">
      <c r="A10" s="23">
        <v>2</v>
      </c>
      <c r="B10" s="58" t="s">
        <v>207</v>
      </c>
      <c r="C10" s="58" t="s">
        <v>177</v>
      </c>
      <c r="D10" s="58" t="s">
        <v>154</v>
      </c>
      <c r="E10" s="58" t="s">
        <v>14</v>
      </c>
      <c r="F10" s="59">
        <v>38133</v>
      </c>
      <c r="G10" s="25"/>
      <c r="H10" s="23" t="s">
        <v>15</v>
      </c>
      <c r="I10" s="23" t="s">
        <v>79</v>
      </c>
      <c r="J10" s="43" t="s">
        <v>135</v>
      </c>
      <c r="K10" s="23">
        <v>7</v>
      </c>
      <c r="L10" s="23"/>
      <c r="M10" s="23" t="s">
        <v>10</v>
      </c>
      <c r="N10" s="32">
        <v>23</v>
      </c>
      <c r="O10" s="32"/>
      <c r="P10" s="23"/>
      <c r="Q10" s="23"/>
      <c r="R10" t="s">
        <v>175</v>
      </c>
      <c r="S10" s="24"/>
      <c r="T10" s="41">
        <f t="shared" si="0"/>
        <v>0.5897435897435898</v>
      </c>
      <c r="U10" s="42">
        <f t="shared" si="1"/>
        <v>2</v>
      </c>
    </row>
    <row r="11" spans="1:21" ht="14.25">
      <c r="A11" s="23">
        <v>3</v>
      </c>
      <c r="B11" s="58" t="s">
        <v>212</v>
      </c>
      <c r="C11" s="58" t="s">
        <v>155</v>
      </c>
      <c r="D11" s="58" t="s">
        <v>154</v>
      </c>
      <c r="E11" s="58" t="s">
        <v>14</v>
      </c>
      <c r="F11" s="59">
        <v>38098</v>
      </c>
      <c r="G11" s="25"/>
      <c r="H11" s="23" t="s">
        <v>15</v>
      </c>
      <c r="I11" s="23" t="s">
        <v>79</v>
      </c>
      <c r="J11" s="43" t="s">
        <v>135</v>
      </c>
      <c r="K11" s="23">
        <v>7</v>
      </c>
      <c r="L11" s="23"/>
      <c r="M11" s="23"/>
      <c r="N11" s="32">
        <v>21</v>
      </c>
      <c r="O11" s="32"/>
      <c r="P11" s="23"/>
      <c r="Q11" s="23"/>
      <c r="R11" t="s">
        <v>175</v>
      </c>
      <c r="S11" s="24"/>
      <c r="T11" s="41">
        <f t="shared" si="0"/>
        <v>0.5384615384615384</v>
      </c>
      <c r="U11" s="42">
        <f t="shared" si="1"/>
        <v>2</v>
      </c>
    </row>
    <row r="12" spans="1:21" ht="14.25">
      <c r="A12" s="23">
        <v>4</v>
      </c>
      <c r="B12" s="58" t="s">
        <v>208</v>
      </c>
      <c r="C12" s="58" t="s">
        <v>209</v>
      </c>
      <c r="D12" s="58" t="s">
        <v>190</v>
      </c>
      <c r="E12" s="58" t="s">
        <v>14</v>
      </c>
      <c r="F12" s="59">
        <v>38253</v>
      </c>
      <c r="G12" s="25"/>
      <c r="H12" s="23" t="s">
        <v>15</v>
      </c>
      <c r="I12" s="23" t="s">
        <v>79</v>
      </c>
      <c r="J12" s="43" t="s">
        <v>135</v>
      </c>
      <c r="K12" s="23">
        <v>7</v>
      </c>
      <c r="L12" s="23"/>
      <c r="M12" s="23"/>
      <c r="N12" s="32">
        <v>20</v>
      </c>
      <c r="O12" s="32"/>
      <c r="P12" s="23"/>
      <c r="Q12" s="23"/>
      <c r="R12" t="s">
        <v>175</v>
      </c>
      <c r="S12" s="24"/>
      <c r="T12" s="41">
        <f t="shared" si="0"/>
        <v>0.5128205128205128</v>
      </c>
      <c r="U12" s="42">
        <f t="shared" si="1"/>
        <v>2</v>
      </c>
    </row>
    <row r="13" spans="1:21" ht="14.25">
      <c r="A13" s="23">
        <v>5</v>
      </c>
      <c r="B13" s="58" t="s">
        <v>210</v>
      </c>
      <c r="C13" s="58" t="s">
        <v>152</v>
      </c>
      <c r="D13" s="58" t="s">
        <v>166</v>
      </c>
      <c r="E13" s="58" t="s">
        <v>14</v>
      </c>
      <c r="F13" s="59">
        <v>38356</v>
      </c>
      <c r="G13" s="25"/>
      <c r="H13" s="23" t="s">
        <v>15</v>
      </c>
      <c r="I13" s="23" t="s">
        <v>79</v>
      </c>
      <c r="J13" s="43" t="s">
        <v>135</v>
      </c>
      <c r="K13" s="23">
        <v>7</v>
      </c>
      <c r="L13" s="23"/>
      <c r="M13" s="23"/>
      <c r="N13" s="32">
        <v>19</v>
      </c>
      <c r="O13" s="32"/>
      <c r="P13" s="23"/>
      <c r="Q13" s="23"/>
      <c r="R13" t="s">
        <v>175</v>
      </c>
      <c r="S13" s="24"/>
      <c r="T13" s="41">
        <f t="shared" si="0"/>
        <v>0.48717948717948717</v>
      </c>
      <c r="U13" s="42">
        <f t="shared" si="1"/>
        <v>3</v>
      </c>
    </row>
    <row r="14" spans="1:21" ht="14.25">
      <c r="A14" s="23">
        <v>6</v>
      </c>
      <c r="B14" s="58" t="s">
        <v>169</v>
      </c>
      <c r="C14" s="58" t="s">
        <v>163</v>
      </c>
      <c r="D14" s="58" t="s">
        <v>154</v>
      </c>
      <c r="E14" s="58" t="s">
        <v>14</v>
      </c>
      <c r="F14" s="59">
        <v>38071</v>
      </c>
      <c r="G14" s="25"/>
      <c r="H14" s="23" t="s">
        <v>15</v>
      </c>
      <c r="I14" s="23" t="s">
        <v>79</v>
      </c>
      <c r="J14" s="43" t="s">
        <v>135</v>
      </c>
      <c r="K14" s="23">
        <v>7</v>
      </c>
      <c r="L14" s="23"/>
      <c r="M14" s="23"/>
      <c r="N14" s="32">
        <v>18</v>
      </c>
      <c r="O14" s="32"/>
      <c r="P14" s="23"/>
      <c r="Q14" s="23"/>
      <c r="R14" t="s">
        <v>175</v>
      </c>
      <c r="S14" s="24"/>
      <c r="T14" s="41">
        <f t="shared" si="0"/>
        <v>0.46153846153846156</v>
      </c>
      <c r="U14" s="42">
        <f t="shared" si="1"/>
        <v>3</v>
      </c>
    </row>
    <row r="15" spans="1:21" ht="14.25">
      <c r="A15" s="23"/>
      <c r="B15" s="58"/>
      <c r="C15" s="58"/>
      <c r="D15" s="58"/>
      <c r="E15" s="58"/>
      <c r="F15" s="59"/>
      <c r="G15" s="25"/>
      <c r="H15" s="23"/>
      <c r="I15" s="23"/>
      <c r="J15" s="43"/>
      <c r="K15" s="23"/>
      <c r="L15" s="23"/>
      <c r="M15" s="23"/>
      <c r="N15" s="32"/>
      <c r="O15" s="32"/>
      <c r="P15" s="23"/>
      <c r="Q15" s="23"/>
      <c r="R15" s="24"/>
      <c r="S15" s="24"/>
      <c r="T15" s="41"/>
      <c r="U15" s="42"/>
    </row>
    <row r="16" spans="1:21" ht="14.25">
      <c r="A16" s="23"/>
      <c r="B16" s="58"/>
      <c r="C16" s="58"/>
      <c r="D16" s="58"/>
      <c r="E16" s="58"/>
      <c r="F16" s="59"/>
      <c r="G16" s="25"/>
      <c r="H16" s="23"/>
      <c r="I16" s="23"/>
      <c r="J16" s="43"/>
      <c r="K16" s="23"/>
      <c r="L16" s="23"/>
      <c r="M16" s="23"/>
      <c r="N16" s="32"/>
      <c r="O16" s="32"/>
      <c r="P16" s="23"/>
      <c r="Q16" s="23"/>
      <c r="R16" s="24"/>
      <c r="S16" s="24"/>
      <c r="T16" s="41"/>
      <c r="U16" s="42"/>
    </row>
    <row r="17" spans="1:21" ht="14.25">
      <c r="A17" s="23"/>
      <c r="B17" s="58"/>
      <c r="C17" s="58"/>
      <c r="D17" s="58"/>
      <c r="E17" s="58"/>
      <c r="F17" s="59"/>
      <c r="G17" s="25"/>
      <c r="H17" s="23"/>
      <c r="I17" s="23"/>
      <c r="J17" s="43"/>
      <c r="K17" s="23"/>
      <c r="L17" s="23"/>
      <c r="M17" s="23"/>
      <c r="N17" s="32"/>
      <c r="O17" s="32"/>
      <c r="P17" s="23"/>
      <c r="Q17" s="23"/>
      <c r="R17" s="24"/>
      <c r="S17" s="24"/>
      <c r="T17" s="41"/>
      <c r="U17" s="42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128</v>
      </c>
      <c r="C22">
        <f>COUNTIF(U9:U14,"=1")</f>
        <v>0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129</v>
      </c>
      <c r="C23">
        <f>COUNTIF(U9:U14,"=2")</f>
        <v>4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130</v>
      </c>
      <c r="C24">
        <f>COUNTIF(U9:U14,"=3")</f>
        <v>2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131</v>
      </c>
      <c r="C25">
        <f>COUNTIF(U9:U14,"=4")</f>
        <v>0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t="s">
        <v>132</v>
      </c>
      <c r="C26">
        <f>SUM(C22:C25)</f>
        <v>6</v>
      </c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39">
      <formula1>specklass</formula1>
    </dataValidation>
    <dataValidation type="list" allowBlank="1" showInputMessage="1" showErrorMessage="1" sqref="G9:G1339">
      <formula1>ovz</formula1>
    </dataValidation>
    <dataValidation type="list" allowBlank="1" showInputMessage="1" showErrorMessage="1" sqref="P9:Q1339">
      <formula1>work</formula1>
    </dataValidation>
    <dataValidation type="list" allowBlank="1" showInputMessage="1" showErrorMessage="1" sqref="M9:M1339">
      <formula1>type</formula1>
    </dataValidation>
    <dataValidation type="list" allowBlank="1" showInputMessage="1" showErrorMessage="1" sqref="I9:I1339">
      <formula1>municipal</formula1>
    </dataValidation>
    <dataValidation type="list" allowBlank="1" showInputMessage="1" showErrorMessage="1" sqref="K9:K1339">
      <formula1>t_class</formula1>
    </dataValidation>
    <dataValidation type="list" allowBlank="1" showInputMessage="1" showErrorMessage="1" sqref="H9:H1339">
      <formula1>rf</formula1>
    </dataValidation>
    <dataValidation type="list" allowBlank="1" showInputMessage="1" showErrorMessage="1" sqref="E9:E133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11"/>
  <sheetViews>
    <sheetView zoomScalePageLayoutView="0" workbookViewId="0" topLeftCell="A1">
      <selection activeCell="R10" sqref="R10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104</v>
      </c>
      <c r="D2" t="s">
        <v>127</v>
      </c>
      <c r="F2" s="39">
        <v>30</v>
      </c>
    </row>
    <row r="3" spans="2:3" ht="15">
      <c r="B3" s="1" t="s">
        <v>8</v>
      </c>
      <c r="C3" s="17">
        <v>43018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175</v>
      </c>
    </row>
    <row r="6" spans="1:10" ht="15" customHeight="1" thickBot="1">
      <c r="A6" s="16" t="s">
        <v>20</v>
      </c>
      <c r="C6" s="61" t="s">
        <v>27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>
        <v>1</v>
      </c>
      <c r="B9" s="58" t="s">
        <v>213</v>
      </c>
      <c r="C9" s="58" t="s">
        <v>206</v>
      </c>
      <c r="D9" s="58" t="s">
        <v>173</v>
      </c>
      <c r="E9" s="58"/>
      <c r="F9" s="59">
        <v>38467</v>
      </c>
      <c r="G9" s="25"/>
      <c r="H9" s="23" t="s">
        <v>15</v>
      </c>
      <c r="I9" s="23" t="s">
        <v>79</v>
      </c>
      <c r="J9" s="43" t="s">
        <v>135</v>
      </c>
      <c r="K9" s="23">
        <v>6</v>
      </c>
      <c r="L9" s="23"/>
      <c r="M9" s="23"/>
      <c r="N9" s="32">
        <v>14</v>
      </c>
      <c r="O9" s="32"/>
      <c r="P9" s="23"/>
      <c r="Q9" s="23"/>
      <c r="R9" s="24" t="s">
        <v>180</v>
      </c>
      <c r="S9" s="24"/>
      <c r="T9" s="41">
        <f>(N9+O9)/F$2</f>
        <v>0.4666666666666667</v>
      </c>
      <c r="U9" s="42">
        <f>IF(T9&gt;75%,1,IF(T9&gt;50%,2,IF(T9&gt;25%,3,4)))</f>
        <v>3</v>
      </c>
    </row>
    <row r="10" spans="1:19" ht="12.75">
      <c r="A10" s="23"/>
      <c r="B10" s="24"/>
      <c r="C10" s="24"/>
      <c r="D10" s="24"/>
      <c r="E10" s="23"/>
      <c r="F10" s="25"/>
      <c r="G10" s="25"/>
      <c r="H10" s="26"/>
      <c r="I10" s="26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6"/>
      <c r="I11" s="26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6"/>
      <c r="I12" s="26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t="s">
        <v>128</v>
      </c>
      <c r="C13">
        <f>COUNTIF(U$9:U$9,"=1")</f>
        <v>0</v>
      </c>
      <c r="D13" s="24"/>
      <c r="E13" s="23"/>
      <c r="F13" s="25"/>
      <c r="G13" s="25"/>
      <c r="H13" s="26"/>
      <c r="I13" s="26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t="s">
        <v>129</v>
      </c>
      <c r="C14">
        <f>COUNTIF(U$9:U$9,"=2")</f>
        <v>0</v>
      </c>
      <c r="D14" s="24"/>
      <c r="E14" s="23"/>
      <c r="F14" s="25"/>
      <c r="G14" s="25"/>
      <c r="H14" s="26"/>
      <c r="I14" s="26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t="s">
        <v>130</v>
      </c>
      <c r="C15">
        <f>COUNTIF(U$9:U$9,"=3")</f>
        <v>1</v>
      </c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t="s">
        <v>131</v>
      </c>
      <c r="B16" s="24"/>
      <c r="C16">
        <f>COUNTIF(U$9:U$9,"=4")</f>
        <v>0</v>
      </c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 t="s">
        <v>171</v>
      </c>
      <c r="B17" s="24"/>
      <c r="C17">
        <f>SUM(C13:C16)</f>
        <v>1</v>
      </c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7"/>
      <c r="B1330" s="27"/>
      <c r="C1330" s="27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7"/>
      <c r="B1331" s="27"/>
      <c r="C1331" s="27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31"/>
      <c r="S1332" s="31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4:19" ht="12.75"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4:19" ht="12.75"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31">
      <formula1>specklass</formula1>
    </dataValidation>
    <dataValidation type="list" allowBlank="1" showInputMessage="1" showErrorMessage="1" sqref="G9:G1331">
      <formula1>ovz</formula1>
    </dataValidation>
    <dataValidation type="list" allowBlank="1" showInputMessage="1" showErrorMessage="1" sqref="P9:Q1331">
      <formula1>work</formula1>
    </dataValidation>
    <dataValidation type="list" allowBlank="1" showInputMessage="1" showErrorMessage="1" sqref="M9:M1331">
      <formula1>type</formula1>
    </dataValidation>
    <dataValidation type="list" allowBlank="1" showInputMessage="1" showErrorMessage="1" sqref="I9:I1331">
      <formula1>municipal</formula1>
    </dataValidation>
    <dataValidation type="list" allowBlank="1" showInputMessage="1" showErrorMessage="1" sqref="K9:K1331">
      <formula1>t_class</formula1>
    </dataValidation>
    <dataValidation type="list" allowBlank="1" showInputMessage="1" showErrorMessage="1" sqref="H9:H1331">
      <formula1>rf</formula1>
    </dataValidation>
    <dataValidation type="list" allowBlank="1" showInputMessage="1" showErrorMessage="1" sqref="E9:E1331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29"/>
  <sheetViews>
    <sheetView zoomScalePageLayoutView="0" workbookViewId="0" topLeftCell="A1">
      <selection activeCell="A1" sqref="A1:IV5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104</v>
      </c>
      <c r="D2" t="s">
        <v>127</v>
      </c>
      <c r="F2" s="39">
        <v>90</v>
      </c>
    </row>
    <row r="3" spans="2:3" ht="15">
      <c r="B3" s="1" t="s">
        <v>8</v>
      </c>
      <c r="C3" s="17">
        <v>43018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175</v>
      </c>
    </row>
    <row r="6" spans="1:10" ht="15" customHeight="1" thickBot="1">
      <c r="A6" s="16" t="s">
        <v>20</v>
      </c>
      <c r="C6" s="61" t="s">
        <v>27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/>
      <c r="B9" s="58"/>
      <c r="C9" s="58"/>
      <c r="D9" s="58"/>
      <c r="E9" s="58"/>
      <c r="F9" s="59"/>
      <c r="G9" s="25"/>
      <c r="H9" s="23"/>
      <c r="I9" s="23"/>
      <c r="J9" s="43"/>
      <c r="K9" s="23"/>
      <c r="L9" s="23"/>
      <c r="M9" s="23"/>
      <c r="N9" s="32"/>
      <c r="O9" s="32"/>
      <c r="P9" s="23"/>
      <c r="Q9" s="23"/>
      <c r="R9" s="24"/>
      <c r="S9" s="24"/>
      <c r="T9" s="41"/>
      <c r="U9" s="42"/>
    </row>
    <row r="10" spans="1:21" ht="14.25">
      <c r="A10" s="23"/>
      <c r="B10" s="58"/>
      <c r="C10" s="58"/>
      <c r="D10" s="58"/>
      <c r="E10" s="58"/>
      <c r="F10" s="59"/>
      <c r="G10" s="25"/>
      <c r="H10" s="23"/>
      <c r="I10" s="23"/>
      <c r="J10" s="43"/>
      <c r="K10" s="23"/>
      <c r="L10" s="23"/>
      <c r="M10" s="23"/>
      <c r="N10" s="32"/>
      <c r="O10" s="32"/>
      <c r="P10" s="23"/>
      <c r="Q10" s="23"/>
      <c r="R10" s="24"/>
      <c r="S10" s="24"/>
      <c r="T10" s="41"/>
      <c r="U10" s="42"/>
    </row>
    <row r="11" spans="1:21" ht="14.25">
      <c r="A11" s="23"/>
      <c r="B11" s="58"/>
      <c r="C11" s="58"/>
      <c r="D11" s="58"/>
      <c r="E11" s="58"/>
      <c r="F11" s="59"/>
      <c r="G11" s="25"/>
      <c r="H11" s="23"/>
      <c r="I11" s="23"/>
      <c r="J11" s="43"/>
      <c r="K11" s="23"/>
      <c r="L11" s="23"/>
      <c r="M11" s="23"/>
      <c r="N11" s="32"/>
      <c r="O11" s="32"/>
      <c r="P11" s="23"/>
      <c r="Q11" s="23"/>
      <c r="R11" s="24"/>
      <c r="S11" s="24"/>
      <c r="T11" s="41"/>
      <c r="U11" s="42"/>
    </row>
    <row r="12" spans="1:21" ht="14.25">
      <c r="A12" s="23"/>
      <c r="B12" s="58"/>
      <c r="C12" s="58"/>
      <c r="D12" s="58"/>
      <c r="E12" s="58"/>
      <c r="F12" s="59"/>
      <c r="G12" s="25"/>
      <c r="H12" s="23"/>
      <c r="I12" s="23"/>
      <c r="J12" s="43"/>
      <c r="K12" s="23"/>
      <c r="L12" s="23"/>
      <c r="M12" s="23"/>
      <c r="N12" s="32"/>
      <c r="O12" s="32"/>
      <c r="P12" s="23"/>
      <c r="Q12" s="23"/>
      <c r="R12" s="24"/>
      <c r="S12" s="24"/>
      <c r="T12" s="41"/>
      <c r="U12" s="42"/>
    </row>
    <row r="13" spans="1:21" ht="14.25">
      <c r="A13" s="23"/>
      <c r="B13" s="58"/>
      <c r="C13" s="58"/>
      <c r="D13" s="58"/>
      <c r="E13" s="58"/>
      <c r="F13" s="59"/>
      <c r="G13" s="25"/>
      <c r="H13" s="23"/>
      <c r="I13" s="23"/>
      <c r="J13" s="43"/>
      <c r="K13" s="23"/>
      <c r="L13" s="23"/>
      <c r="M13" s="23"/>
      <c r="N13" s="32"/>
      <c r="O13" s="32"/>
      <c r="P13" s="23"/>
      <c r="Q13" s="23"/>
      <c r="R13" s="24"/>
      <c r="S13" s="24"/>
      <c r="T13" s="41"/>
      <c r="U13" s="42"/>
    </row>
    <row r="14" spans="1:21" ht="14.25">
      <c r="A14" s="23"/>
      <c r="B14" s="58"/>
      <c r="C14" s="58"/>
      <c r="D14" s="58"/>
      <c r="E14" s="58"/>
      <c r="F14" s="59"/>
      <c r="G14" s="25"/>
      <c r="H14" s="23"/>
      <c r="I14" s="23"/>
      <c r="J14" s="43"/>
      <c r="K14" s="23"/>
      <c r="L14" s="23"/>
      <c r="M14" s="23"/>
      <c r="N14" s="32"/>
      <c r="O14" s="32"/>
      <c r="P14" s="23"/>
      <c r="Q14" s="23"/>
      <c r="R14" s="24"/>
      <c r="S14" s="24"/>
      <c r="T14" s="41"/>
      <c r="U14" s="42"/>
    </row>
    <row r="15" spans="1:21" ht="14.25">
      <c r="A15" s="23"/>
      <c r="B15" s="58"/>
      <c r="C15" s="58"/>
      <c r="D15" s="58"/>
      <c r="E15" s="58"/>
      <c r="F15" s="59"/>
      <c r="G15" s="25"/>
      <c r="H15" s="23"/>
      <c r="I15" s="23"/>
      <c r="J15" s="43"/>
      <c r="K15" s="23"/>
      <c r="L15" s="23"/>
      <c r="M15" s="23"/>
      <c r="N15" s="32"/>
      <c r="O15" s="32"/>
      <c r="P15" s="23"/>
      <c r="Q15" s="23"/>
      <c r="R15" s="24"/>
      <c r="S15" s="24"/>
      <c r="T15" s="41"/>
      <c r="U15" s="42"/>
    </row>
    <row r="16" spans="1:21" ht="14.25">
      <c r="A16" s="23"/>
      <c r="B16" s="58"/>
      <c r="C16" s="58"/>
      <c r="D16" s="58"/>
      <c r="E16" s="58"/>
      <c r="F16" s="59"/>
      <c r="G16" s="25"/>
      <c r="H16" s="23"/>
      <c r="I16" s="23"/>
      <c r="J16" s="43"/>
      <c r="K16" s="23"/>
      <c r="L16" s="23"/>
      <c r="M16" s="23"/>
      <c r="N16" s="32"/>
      <c r="O16" s="32"/>
      <c r="P16" s="23"/>
      <c r="Q16" s="23"/>
      <c r="R16" s="24"/>
      <c r="S16" s="24"/>
      <c r="T16" s="41"/>
      <c r="U16" s="42"/>
    </row>
    <row r="17" spans="1:21" ht="14.25">
      <c r="A17" s="23"/>
      <c r="B17" s="58"/>
      <c r="C17" s="58"/>
      <c r="D17" s="58"/>
      <c r="E17" s="58"/>
      <c r="F17" s="59"/>
      <c r="G17" s="25"/>
      <c r="H17" s="23"/>
      <c r="I17" s="23"/>
      <c r="J17" s="43"/>
      <c r="K17" s="23"/>
      <c r="L17" s="23"/>
      <c r="M17" s="23"/>
      <c r="N17" s="32"/>
      <c r="O17" s="32"/>
      <c r="P17" s="23"/>
      <c r="Q17" s="23"/>
      <c r="R17" s="24"/>
      <c r="S17" s="24"/>
      <c r="T17" s="41"/>
      <c r="U17" s="42"/>
    </row>
    <row r="18" spans="1:21" ht="14.25">
      <c r="A18" s="23"/>
      <c r="B18" s="58"/>
      <c r="C18" s="58"/>
      <c r="D18" s="58"/>
      <c r="E18" s="58"/>
      <c r="F18" s="59"/>
      <c r="G18" s="25"/>
      <c r="H18" s="23"/>
      <c r="I18" s="23"/>
      <c r="J18" s="43"/>
      <c r="K18" s="23"/>
      <c r="L18" s="23"/>
      <c r="M18" s="23"/>
      <c r="N18" s="32"/>
      <c r="O18" s="32"/>
      <c r="P18" s="23"/>
      <c r="Q18" s="23"/>
      <c r="R18" s="24"/>
      <c r="S18" s="24"/>
      <c r="T18" s="41"/>
      <c r="U18" s="42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128</v>
      </c>
      <c r="C24">
        <f>COUNTIF(U9:U18,"=1")</f>
        <v>0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129</v>
      </c>
      <c r="C25">
        <f>COUNTIF(U9:U18,"=2")</f>
        <v>0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t="s">
        <v>130</v>
      </c>
      <c r="C26">
        <f>COUNTIF(U9:U18,"=3")</f>
        <v>0</v>
      </c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t="s">
        <v>131</v>
      </c>
      <c r="C27">
        <f>COUNTIF(U9:U18,"=4")</f>
        <v>0</v>
      </c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t="s">
        <v>132</v>
      </c>
      <c r="C28">
        <f>SUM(C24:C27)</f>
        <v>0</v>
      </c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49">
      <formula1>sex</formula1>
    </dataValidation>
    <dataValidation type="list" allowBlank="1" showInputMessage="1" showErrorMessage="1" sqref="H9:H1349">
      <formula1>rf</formula1>
    </dataValidation>
    <dataValidation type="list" allowBlank="1" showInputMessage="1" showErrorMessage="1" sqref="K9:K1349">
      <formula1>t_class</formula1>
    </dataValidation>
    <dataValidation type="list" allowBlank="1" showInputMessage="1" showErrorMessage="1" sqref="I9:I1349">
      <formula1>municipal</formula1>
    </dataValidation>
    <dataValidation type="list" allowBlank="1" showInputMessage="1" showErrorMessage="1" sqref="M9:M1349">
      <formula1>type</formula1>
    </dataValidation>
    <dataValidation type="list" allowBlank="1" showInputMessage="1" showErrorMessage="1" sqref="P9:Q1349">
      <formula1>work</formula1>
    </dataValidation>
    <dataValidation type="list" allowBlank="1" showInputMessage="1" showErrorMessage="1" sqref="G9:G1349">
      <formula1>ovz</formula1>
    </dataValidation>
    <dataValidation type="list" allowBlank="1" showInputMessage="1" showErrorMessage="1" sqref="L9:L1349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8.375" style="0" customWidth="1"/>
  </cols>
  <sheetData>
    <row r="1" spans="2:15" ht="15.75">
      <c r="B1" s="44"/>
      <c r="D1" s="44"/>
      <c r="E1" s="44"/>
      <c r="F1" s="44" t="s">
        <v>136</v>
      </c>
      <c r="G1" s="44"/>
      <c r="I1" s="44"/>
      <c r="J1" s="44"/>
      <c r="K1" s="44"/>
      <c r="L1" s="44"/>
      <c r="M1" s="44"/>
      <c r="N1" s="44"/>
      <c r="O1" s="44"/>
    </row>
    <row r="2" spans="2:15" ht="15.75">
      <c r="B2" s="44"/>
      <c r="D2" s="44"/>
      <c r="E2" s="44"/>
      <c r="F2" s="44" t="s">
        <v>160</v>
      </c>
      <c r="G2" s="44"/>
      <c r="I2" s="44"/>
      <c r="J2" s="44"/>
      <c r="K2" s="44"/>
      <c r="L2" s="44"/>
      <c r="M2" s="44"/>
      <c r="N2" s="44"/>
      <c r="O2" s="44"/>
    </row>
    <row r="3" spans="2:15" ht="12.75">
      <c r="B3" s="45"/>
      <c r="D3" s="45"/>
      <c r="E3" s="45"/>
      <c r="F3" s="45" t="s">
        <v>161</v>
      </c>
      <c r="G3" s="45"/>
      <c r="I3" s="45"/>
      <c r="J3" s="45"/>
      <c r="K3" s="45"/>
      <c r="L3" s="45"/>
      <c r="M3" s="45"/>
      <c r="N3" s="45"/>
      <c r="O3" s="45"/>
    </row>
    <row r="4" spans="1:15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3.5" thickBot="1">
      <c r="A6" s="47"/>
      <c r="B6" s="47"/>
      <c r="C6" s="47"/>
      <c r="D6" s="47"/>
      <c r="E6" s="47"/>
      <c r="F6" s="47"/>
      <c r="G6" s="47"/>
      <c r="H6" s="48"/>
      <c r="I6" s="48"/>
      <c r="J6" s="48"/>
      <c r="K6" s="48"/>
      <c r="L6" s="49"/>
      <c r="M6" s="50"/>
      <c r="N6" s="50"/>
      <c r="O6" s="49"/>
    </row>
    <row r="7" spans="1:15" ht="13.5" thickBot="1">
      <c r="A7" s="62" t="s">
        <v>137</v>
      </c>
      <c r="B7" s="66" t="s">
        <v>138</v>
      </c>
      <c r="C7" s="68"/>
      <c r="D7" s="68"/>
      <c r="E7" s="68"/>
      <c r="F7" s="68"/>
      <c r="G7" s="68"/>
      <c r="H7" s="68"/>
      <c r="I7" s="69"/>
      <c r="J7" s="66" t="s">
        <v>139</v>
      </c>
      <c r="K7" s="70" t="s">
        <v>140</v>
      </c>
      <c r="L7" s="62" t="s">
        <v>141</v>
      </c>
      <c r="M7" s="62" t="s">
        <v>142</v>
      </c>
      <c r="N7" s="62" t="s">
        <v>143</v>
      </c>
      <c r="O7" s="62" t="s">
        <v>144</v>
      </c>
    </row>
    <row r="8" spans="1:15" ht="13.5" thickBot="1">
      <c r="A8" s="65"/>
      <c r="B8" s="67"/>
      <c r="C8" s="51" t="s">
        <v>145</v>
      </c>
      <c r="D8" s="51" t="s">
        <v>146</v>
      </c>
      <c r="E8" s="51" t="s">
        <v>147</v>
      </c>
      <c r="F8" s="51" t="s">
        <v>148</v>
      </c>
      <c r="G8" s="51" t="s">
        <v>149</v>
      </c>
      <c r="H8" s="51" t="s">
        <v>150</v>
      </c>
      <c r="I8" s="52" t="s">
        <v>151</v>
      </c>
      <c r="J8" s="67"/>
      <c r="K8" s="71"/>
      <c r="L8" s="72"/>
      <c r="M8" s="63"/>
      <c r="N8" s="63"/>
      <c r="O8" s="64"/>
    </row>
    <row r="9" spans="1:16" ht="24.75" thickBot="1">
      <c r="A9" s="53" t="s">
        <v>162</v>
      </c>
      <c r="B9" s="54">
        <f>SUM(C9:I9)</f>
        <v>23</v>
      </c>
      <c r="C9" s="54">
        <f>5!C28</f>
        <v>0</v>
      </c>
      <c r="D9" s="54">
        <f>6!C17</f>
        <v>1</v>
      </c>
      <c r="E9" s="54">
        <f>7!C26</f>
        <v>6</v>
      </c>
      <c r="F9" s="54">
        <f>8!C15</f>
        <v>2</v>
      </c>
      <c r="G9" s="54">
        <f>9!$C26</f>
        <v>8</v>
      </c>
      <c r="H9" s="54">
        <f>'10'!$C26</f>
        <v>4</v>
      </c>
      <c r="I9" s="54">
        <f>'11'!C17</f>
        <v>2</v>
      </c>
      <c r="J9" s="55">
        <v>7</v>
      </c>
      <c r="K9" s="56">
        <v>20</v>
      </c>
      <c r="L9" s="56">
        <f>6!C16+7!C25+8!C14+9!C25+'10'!C25+'11'!C16</f>
        <v>3</v>
      </c>
      <c r="M9" s="56">
        <f>6!C15+7!C24+8!C13+9!C24+'10'!C24+'11'!C15</f>
        <v>9</v>
      </c>
      <c r="N9" s="56">
        <f>6!C14+7!C23+9!C23+'10'!C23+'11'!C14</f>
        <v>11</v>
      </c>
      <c r="O9" s="56">
        <f>'11'!C13+'10'!C22+9!C22+8!C11+7!C22+6!C13+5!C24</f>
        <v>0</v>
      </c>
      <c r="P9" s="57">
        <f>SUM(L9:O9)</f>
        <v>23</v>
      </c>
    </row>
  </sheetData>
  <sheetProtection/>
  <mergeCells count="9">
    <mergeCell ref="M7:M8"/>
    <mergeCell ref="N7:N8"/>
    <mergeCell ref="O7:O8"/>
    <mergeCell ref="A7:A8"/>
    <mergeCell ref="B7:B8"/>
    <mergeCell ref="C7:I7"/>
    <mergeCell ref="J7:J8"/>
    <mergeCell ref="K7:K8"/>
    <mergeCell ref="L7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book-3-09</cp:lastModifiedBy>
  <dcterms:created xsi:type="dcterms:W3CDTF">2011-01-26T13:35:26Z</dcterms:created>
  <dcterms:modified xsi:type="dcterms:W3CDTF">2017-10-16T10:22:58Z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