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190" windowHeight="658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  <sheet name="Сводная" sheetId="9" r:id="rId9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<sst xmlns="http://schemas.openxmlformats.org/spreadsheetml/2006/main" count="1034" uniqueCount="296">
  <si>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</si>
  <si>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</si>
  <si>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</si>
  <si>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</si>
  <si>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</si>
  <si>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</si>
  <si>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</si>
  <si>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</si>
  <si>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</si>
  <si>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</si>
  <si>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</si>
  <si>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</si>
  <si>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</si>
  <si>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</si>
  <si>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</si>
  <si>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</si>
  <si>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</si>
  <si>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</si>
  <si>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</si>
  <si>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</si>
  <si>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</si>
  <si>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</si>
  <si>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</si>
  <si>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</si>
  <si>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</si>
  <si>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</si>
  <si>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</si>
  <si>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</si>
  <si>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</si>
  <si>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</si>
  <si>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</si>
  <si>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</si>
  <si>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</si>
  <si>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</si>
  <si>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</si>
  <si>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</si>
  <si>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</si>
  <si>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</si>
  <si>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</si>
  <si>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</si>
  <si>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</si>
  <si>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</si>
  <si>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</si>
  <si>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</si>
  <si>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</si>
  <si>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</si>
  <si>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</si>
  <si>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</si>
  <si>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</si>
  <si>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</si>
  <si>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</si>
  <si>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</si>
  <si>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</si>
  <si>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</si>
  <si>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</si>
  <si>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</si>
  <si>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</si>
  <si>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</si>
  <si>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</si>
  <si>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</si>
  <si>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</si>
  <si>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</si>
  <si>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</si>
  <si>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</si>
  <si>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</si>
  <si>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</si>
  <si>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</si>
  <si>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</si>
  <si>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</si>
  <si>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</si>
  <si>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</si>
  <si>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</si>
  <si>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</si>
  <si>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</si>
  <si>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</si>
  <si>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</si>
  <si>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</si>
  <si>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</si>
  <si>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</si>
  <si>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</si>
  <si>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</si>
  <si>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</si>
  <si>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</si>
  <si>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</si>
  <si>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</si>
  <si>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</si>
  <si>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</si>
  <si>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</si>
  <si>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</si>
  <si>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</si>
  <si>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</si>
  <si>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</si>
  <si>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</si>
  <si>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</si>
  <si>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</si>
  <si>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</si>
  <si>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</si>
  <si>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</si>
  <si>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</si>
  <si>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</si>
  <si>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</si>
  <si>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</si>
  <si>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</si>
  <si>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</si>
  <si>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</si>
  <si>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</si>
  <si>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</si>
  <si>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</si>
  <si>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</si>
  <si>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</si>
  <si>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</si>
  <si>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</si>
  <si>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</si>
  <si>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</si>
  <si>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</si>
  <si>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</si>
  <si>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</si>
  <si>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</si>
  <si>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</si>
  <si>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</si>
  <si>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</si>
  <si>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</si>
  <si>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</si>
  <si>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</si>
  <si>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</si>
  <si>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</si>
  <si>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</si>
  <si>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</si>
  <si>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&gt;75%</t>
  </si>
  <si>
    <t>&gt;50%</t>
  </si>
  <si>
    <t>&gt;25%</t>
  </si>
  <si>
    <t>&gt;0%</t>
  </si>
  <si>
    <t>Всего</t>
  </si>
  <si>
    <t>% выполнения заданий</t>
  </si>
  <si>
    <t>Code</t>
  </si>
  <si>
    <t>лицей №1'</t>
  </si>
  <si>
    <t>Протокол</t>
  </si>
  <si>
    <t>Предмет</t>
  </si>
  <si>
    <t>Всего участников</t>
  </si>
  <si>
    <t>Количество победителей</t>
  </si>
  <si>
    <t>Количество призеров</t>
  </si>
  <si>
    <t>Менее 25% заданий</t>
  </si>
  <si>
    <t>менее 50% заданий</t>
  </si>
  <si>
    <t>до 75% заданий</t>
  </si>
  <si>
    <t>Более 75% заданий</t>
  </si>
  <si>
    <t>5 кл.</t>
  </si>
  <si>
    <t>6 кл.</t>
  </si>
  <si>
    <t>7 кл.</t>
  </si>
  <si>
    <t>8 кл.</t>
  </si>
  <si>
    <t>9 кл.</t>
  </si>
  <si>
    <t>10 кл.</t>
  </si>
  <si>
    <t>11 кл.</t>
  </si>
  <si>
    <t>Елизавета</t>
  </si>
  <si>
    <t>Максимовна</t>
  </si>
  <si>
    <t>Сергеевна</t>
  </si>
  <si>
    <t>Екатерина</t>
  </si>
  <si>
    <t>Евгеньевна</t>
  </si>
  <si>
    <t>Романовна</t>
  </si>
  <si>
    <t>Никита</t>
  </si>
  <si>
    <t>Сергеевич</t>
  </si>
  <si>
    <t>Александровна</t>
  </si>
  <si>
    <t>Арина</t>
  </si>
  <si>
    <t>Александрович</t>
  </si>
  <si>
    <t>Михаил</t>
  </si>
  <si>
    <t>Дмитрий</t>
  </si>
  <si>
    <t>Витальевич</t>
  </si>
  <si>
    <t>Валерьевна</t>
  </si>
  <si>
    <t>Евгеньевич</t>
  </si>
  <si>
    <t>участников школьного этапа всероссийской олимпиады школьников 2017/18 учебного года</t>
  </si>
  <si>
    <t>Андрей</t>
  </si>
  <si>
    <t>Владимирович</t>
  </si>
  <si>
    <t>Илья</t>
  </si>
  <si>
    <t>Игоревич</t>
  </si>
  <si>
    <t>Анастасия</t>
  </si>
  <si>
    <t>Юлия</t>
  </si>
  <si>
    <t>Владислав</t>
  </si>
  <si>
    <t>Дарья</t>
  </si>
  <si>
    <t>Владимировна</t>
  </si>
  <si>
    <t>Милана</t>
  </si>
  <si>
    <t>Кирилл</t>
  </si>
  <si>
    <t>Егор</t>
  </si>
  <si>
    <t>Алексеевич</t>
  </si>
  <si>
    <t>Злобин</t>
  </si>
  <si>
    <t>Орешонок</t>
  </si>
  <si>
    <t>Андреевна</t>
  </si>
  <si>
    <t>Олегович</t>
  </si>
  <si>
    <t>Александр</t>
  </si>
  <si>
    <t>Глеб</t>
  </si>
  <si>
    <t>Алина</t>
  </si>
  <si>
    <t>Татьяна</t>
  </si>
  <si>
    <t>Вячеславович</t>
  </si>
  <si>
    <t>Валерьевич</t>
  </si>
  <si>
    <t>Павловна</t>
  </si>
  <si>
    <t>Витальевна</t>
  </si>
  <si>
    <t>Калинина</t>
  </si>
  <si>
    <t>Полина</t>
  </si>
  <si>
    <t>Олеговна</t>
  </si>
  <si>
    <t>Ковалевич</t>
  </si>
  <si>
    <t>Артемовна</t>
  </si>
  <si>
    <t>Коченовская</t>
  </si>
  <si>
    <t>Лукина</t>
  </si>
  <si>
    <t>Ксения</t>
  </si>
  <si>
    <t>Пересыпкина</t>
  </si>
  <si>
    <t>Александра</t>
  </si>
  <si>
    <t>Данил</t>
  </si>
  <si>
    <t>Васильевна</t>
  </si>
  <si>
    <t>Денис</t>
  </si>
  <si>
    <t>Сердюкова</t>
  </si>
  <si>
    <t>Стрельцова</t>
  </si>
  <si>
    <t>Антон</t>
  </si>
  <si>
    <t>Мещеркин</t>
  </si>
  <si>
    <t>Алексей</t>
  </si>
  <si>
    <t>Романькова</t>
  </si>
  <si>
    <t>Андреевич</t>
  </si>
  <si>
    <t>Артём</t>
  </si>
  <si>
    <t>Гунин</t>
  </si>
  <si>
    <t>Владислава</t>
  </si>
  <si>
    <t>Максимов</t>
  </si>
  <si>
    <t>Максимович</t>
  </si>
  <si>
    <t>Филиппов</t>
  </si>
  <si>
    <t>Французенко</t>
  </si>
  <si>
    <t>Светлана</t>
  </si>
  <si>
    <t>Викторовна</t>
  </si>
  <si>
    <t>Сухотин</t>
  </si>
  <si>
    <t>Сибилев</t>
  </si>
  <si>
    <t>Дешкович</t>
  </si>
  <si>
    <t>Макарчук</t>
  </si>
  <si>
    <t>Трофимова</t>
  </si>
  <si>
    <t>Коршакевич</t>
  </si>
  <si>
    <t>Юрьевич</t>
  </si>
  <si>
    <t>Никитин</t>
  </si>
  <si>
    <t>Сазанов</t>
  </si>
  <si>
    <t>Григорьев</t>
  </si>
  <si>
    <t>Руслан</t>
  </si>
  <si>
    <t>Николаевич</t>
  </si>
  <si>
    <t>Лавдоренко</t>
  </si>
  <si>
    <t>Орешонок Наталья Ивановна</t>
  </si>
  <si>
    <t>Вельтер</t>
  </si>
  <si>
    <t>Каспирович</t>
  </si>
  <si>
    <t>Макар</t>
  </si>
  <si>
    <t>Кричко</t>
  </si>
  <si>
    <t>Халиков</t>
  </si>
  <si>
    <t>Семдянов</t>
  </si>
  <si>
    <t>Захаренко</t>
  </si>
  <si>
    <t>Станислав</t>
  </si>
  <si>
    <t>Яков</t>
  </si>
  <si>
    <t>Островский</t>
  </si>
  <si>
    <t>Артёмович</t>
  </si>
  <si>
    <t>Егорова</t>
  </si>
  <si>
    <t>Мусаева</t>
  </si>
  <si>
    <t>Дамировна</t>
  </si>
  <si>
    <t>Гарновский</t>
  </si>
  <si>
    <t>Владимир</t>
  </si>
  <si>
    <t>Зубов</t>
  </si>
  <si>
    <t>Болганюк</t>
  </si>
  <si>
    <t>Константин</t>
  </si>
  <si>
    <t>Новичков</t>
  </si>
  <si>
    <t>Вадимович</t>
  </si>
  <si>
    <t>Адаменко</t>
  </si>
  <si>
    <t>Корепанов</t>
  </si>
  <si>
    <t>Вячеслав</t>
  </si>
  <si>
    <t>Михальский</t>
  </si>
  <si>
    <t>Максим</t>
  </si>
  <si>
    <t>Тарасов</t>
  </si>
  <si>
    <t>Шестаков</t>
  </si>
  <si>
    <t>Белясов</t>
  </si>
  <si>
    <t>Архип</t>
  </si>
  <si>
    <t>Весте</t>
  </si>
  <si>
    <t>Ковалькова</t>
  </si>
  <si>
    <t>Сосенков</t>
  </si>
  <si>
    <t>Шилкина</t>
  </si>
  <si>
    <t>Картеев</t>
  </si>
  <si>
    <t>Шевцов</t>
  </si>
  <si>
    <t>Виталий</t>
  </si>
  <si>
    <t>Беговатова</t>
  </si>
  <si>
    <t>Бобылева</t>
  </si>
  <si>
    <t>Горбатенко</t>
  </si>
  <si>
    <t>Грызлов</t>
  </si>
  <si>
    <t>Полонников</t>
  </si>
  <si>
    <t>Примачок</t>
  </si>
  <si>
    <t>Евтушенко</t>
  </si>
  <si>
    <t>Макаров</t>
  </si>
  <si>
    <t>Меновщиков</t>
  </si>
  <si>
    <t>Умрихина</t>
  </si>
  <si>
    <t>Маланин</t>
  </si>
  <si>
    <t>Омельченко</t>
  </si>
  <si>
    <t>Комарчев</t>
  </si>
  <si>
    <t>Пьянникова</t>
  </si>
  <si>
    <t>Подшивалов</t>
  </si>
  <si>
    <t>Трофимова Инна Николаевна</t>
  </si>
  <si>
    <t>Пажинский Александр Александрович</t>
  </si>
  <si>
    <t>Белькевич</t>
  </si>
  <si>
    <t>Пажинский Александр александрович</t>
  </si>
  <si>
    <t>Усачев Сергей Валерьевич</t>
  </si>
  <si>
    <t>по ИНФОРМАТИКЕ в МАОУ лицее №1</t>
  </si>
  <si>
    <t>информатика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</si>
</sst>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4" fillId="0" borderId="24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21" fillId="0" borderId="23" xfId="0" applyFont="1" applyBorder="1" applyAlignment="1">
      <alignment horizontal="left"/>
    </xf>
    <xf numFmtId="0" fontId="33" fillId="0" borderId="1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33" fillId="0" borderId="19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8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123</v>
      </c>
      <c r="D2" t="s">
        <v>127</v>
      </c>
      <c r="F2" s="39">
        <v>300</v>
      </c>
    </row>
    <row r="3" spans="2:3" ht="15">
      <c r="B3" s="1" t="s">
        <v>8</v>
      </c>
      <c r="C3" s="17">
        <v>43012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236</v>
      </c>
    </row>
    <row r="6" spans="1:10" ht="15" customHeight="1" thickBot="1">
      <c r="A6" s="16" t="s">
        <v>20</v>
      </c>
      <c r="C6" s="60" t="s">
        <v>27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183</v>
      </c>
      <c r="C9" s="58" t="s">
        <v>152</v>
      </c>
      <c r="D9" s="58" t="s">
        <v>184</v>
      </c>
      <c r="E9" s="58" t="s">
        <v>14</v>
      </c>
      <c r="F9" s="59">
        <v>37116</v>
      </c>
      <c r="G9" s="25"/>
      <c r="H9" s="23" t="s">
        <v>15</v>
      </c>
      <c r="I9" s="23" t="s">
        <v>79</v>
      </c>
      <c r="J9" s="43" t="s">
        <v>135</v>
      </c>
      <c r="K9" s="23">
        <v>11</v>
      </c>
      <c r="L9" s="23"/>
      <c r="M9" s="23" t="s">
        <v>9</v>
      </c>
      <c r="N9" s="32">
        <v>250</v>
      </c>
      <c r="O9" s="32"/>
      <c r="P9" s="23"/>
      <c r="Q9" s="23"/>
      <c r="R9" s="24" t="s">
        <v>236</v>
      </c>
      <c r="S9" s="24"/>
      <c r="T9" s="41">
        <f>(N9+O9)/'10'!F$2</f>
        <v>0.8333333333333334</v>
      </c>
      <c r="U9" s="42">
        <f aca="true" t="shared" si="0" ref="U9:U16">IF(T9&gt;75%,1,IF(T9&gt;50%,2,IF(T9&gt;25%,3,4)))</f>
        <v>1</v>
      </c>
    </row>
    <row r="10" spans="1:21" ht="14.25">
      <c r="A10" s="23">
        <v>2</v>
      </c>
      <c r="B10" s="58" t="s">
        <v>282</v>
      </c>
      <c r="C10" s="58" t="s">
        <v>158</v>
      </c>
      <c r="D10" s="58" t="s">
        <v>181</v>
      </c>
      <c r="E10" s="58" t="s">
        <v>13</v>
      </c>
      <c r="F10" s="59">
        <v>37105</v>
      </c>
      <c r="G10" s="25"/>
      <c r="H10" s="23" t="s">
        <v>15</v>
      </c>
      <c r="I10" s="23" t="s">
        <v>79</v>
      </c>
      <c r="J10" s="43" t="s">
        <v>135</v>
      </c>
      <c r="K10" s="23">
        <v>11</v>
      </c>
      <c r="L10" s="23"/>
      <c r="M10" s="23"/>
      <c r="N10" s="32">
        <v>10</v>
      </c>
      <c r="O10" s="32"/>
      <c r="P10" s="23"/>
      <c r="Q10" s="23"/>
      <c r="R10" s="24" t="s">
        <v>236</v>
      </c>
      <c r="S10" s="24"/>
      <c r="T10" s="41">
        <f aca="true" t="shared" si="1" ref="T10:T16">(N10+O10)/F$2</f>
        <v>0.03333333333333333</v>
      </c>
      <c r="U10" s="42">
        <f t="shared" si="0"/>
        <v>4</v>
      </c>
    </row>
    <row r="11" spans="1:21" ht="14.25">
      <c r="A11" s="23">
        <v>3</v>
      </c>
      <c r="B11" s="58" t="s">
        <v>286</v>
      </c>
      <c r="C11" s="58" t="s">
        <v>209</v>
      </c>
      <c r="D11" s="58" t="s">
        <v>213</v>
      </c>
      <c r="E11" s="58" t="s">
        <v>13</v>
      </c>
      <c r="F11" s="59">
        <v>36798</v>
      </c>
      <c r="G11" s="25"/>
      <c r="H11" s="23" t="s">
        <v>15</v>
      </c>
      <c r="I11" s="23" t="s">
        <v>79</v>
      </c>
      <c r="J11" s="43" t="s">
        <v>135</v>
      </c>
      <c r="K11" s="23">
        <v>11</v>
      </c>
      <c r="L11" s="23"/>
      <c r="M11" s="23"/>
      <c r="N11" s="32">
        <v>10</v>
      </c>
      <c r="O11" s="32"/>
      <c r="P11" s="23"/>
      <c r="Q11" s="23"/>
      <c r="R11" s="24" t="s">
        <v>236</v>
      </c>
      <c r="S11" s="24"/>
      <c r="T11" s="41">
        <f t="shared" si="1"/>
        <v>0.03333333333333333</v>
      </c>
      <c r="U11" s="42">
        <f t="shared" si="0"/>
        <v>4</v>
      </c>
    </row>
    <row r="12" spans="1:21" ht="14.25">
      <c r="A12" s="23">
        <v>4</v>
      </c>
      <c r="B12" s="58" t="s">
        <v>280</v>
      </c>
      <c r="C12" s="58" t="s">
        <v>175</v>
      </c>
      <c r="D12" s="58" t="s">
        <v>162</v>
      </c>
      <c r="E12" s="58" t="s">
        <v>13</v>
      </c>
      <c r="F12" s="59">
        <v>36896</v>
      </c>
      <c r="G12" s="25"/>
      <c r="H12" s="23" t="s">
        <v>15</v>
      </c>
      <c r="I12" s="23" t="s">
        <v>79</v>
      </c>
      <c r="J12" s="43" t="s">
        <v>135</v>
      </c>
      <c r="K12" s="23">
        <v>11</v>
      </c>
      <c r="L12" s="23"/>
      <c r="M12" s="23"/>
      <c r="N12" s="32">
        <v>0</v>
      </c>
      <c r="O12" s="32"/>
      <c r="P12" s="23"/>
      <c r="Q12" s="23"/>
      <c r="R12" s="24" t="s">
        <v>236</v>
      </c>
      <c r="S12" s="24"/>
      <c r="T12" s="41">
        <f t="shared" si="1"/>
        <v>0</v>
      </c>
      <c r="U12" s="42">
        <f t="shared" si="0"/>
        <v>4</v>
      </c>
    </row>
    <row r="13" spans="1:21" ht="14.25">
      <c r="A13" s="23">
        <v>5</v>
      </c>
      <c r="B13" s="58" t="s">
        <v>281</v>
      </c>
      <c r="C13" s="58" t="s">
        <v>186</v>
      </c>
      <c r="D13" s="58" t="s">
        <v>159</v>
      </c>
      <c r="E13" s="58" t="s">
        <v>13</v>
      </c>
      <c r="F13" s="59">
        <v>36773</v>
      </c>
      <c r="G13" s="25"/>
      <c r="H13" s="23" t="s">
        <v>15</v>
      </c>
      <c r="I13" s="23" t="s">
        <v>79</v>
      </c>
      <c r="J13" s="43" t="s">
        <v>135</v>
      </c>
      <c r="K13" s="23">
        <v>11</v>
      </c>
      <c r="L13" s="23"/>
      <c r="M13" s="23"/>
      <c r="N13" s="32">
        <v>0</v>
      </c>
      <c r="O13" s="32"/>
      <c r="P13" s="23"/>
      <c r="Q13" s="23"/>
      <c r="R13" s="24" t="s">
        <v>236</v>
      </c>
      <c r="S13" s="24"/>
      <c r="T13" s="41">
        <f t="shared" si="1"/>
        <v>0</v>
      </c>
      <c r="U13" s="42">
        <f t="shared" si="0"/>
        <v>4</v>
      </c>
    </row>
    <row r="14" spans="1:21" ht="14.25">
      <c r="A14" s="23">
        <v>6</v>
      </c>
      <c r="B14" s="58" t="s">
        <v>283</v>
      </c>
      <c r="C14" s="58" t="s">
        <v>176</v>
      </c>
      <c r="D14" s="58" t="s">
        <v>154</v>
      </c>
      <c r="E14" s="58" t="s">
        <v>14</v>
      </c>
      <c r="F14" s="59">
        <v>36562</v>
      </c>
      <c r="G14" s="25"/>
      <c r="H14" s="23" t="s">
        <v>15</v>
      </c>
      <c r="I14" s="23" t="s">
        <v>79</v>
      </c>
      <c r="J14" s="43" t="s">
        <v>135</v>
      </c>
      <c r="K14" s="23">
        <v>11</v>
      </c>
      <c r="L14" s="23"/>
      <c r="M14" s="23"/>
      <c r="N14" s="32">
        <v>0</v>
      </c>
      <c r="O14" s="32"/>
      <c r="P14" s="23"/>
      <c r="Q14" s="23"/>
      <c r="R14" s="24" t="s">
        <v>293</v>
      </c>
      <c r="S14" s="24"/>
      <c r="T14" s="41">
        <f t="shared" si="1"/>
        <v>0</v>
      </c>
      <c r="U14" s="42">
        <f t="shared" si="0"/>
        <v>4</v>
      </c>
    </row>
    <row r="15" spans="1:21" ht="14.25">
      <c r="A15" s="23">
        <v>7</v>
      </c>
      <c r="B15" s="58" t="s">
        <v>284</v>
      </c>
      <c r="C15" s="58" t="s">
        <v>206</v>
      </c>
      <c r="D15" s="58" t="s">
        <v>191</v>
      </c>
      <c r="E15" s="58" t="s">
        <v>13</v>
      </c>
      <c r="F15" s="59">
        <v>36596</v>
      </c>
      <c r="G15" s="25"/>
      <c r="H15" s="23" t="s">
        <v>15</v>
      </c>
      <c r="I15" s="23" t="s">
        <v>79</v>
      </c>
      <c r="J15" s="43" t="s">
        <v>135</v>
      </c>
      <c r="K15" s="23">
        <v>11</v>
      </c>
      <c r="L15" s="23"/>
      <c r="M15" s="23"/>
      <c r="N15" s="32">
        <v>0</v>
      </c>
      <c r="O15" s="32"/>
      <c r="P15" s="23"/>
      <c r="Q15" s="23"/>
      <c r="R15" s="24" t="s">
        <v>289</v>
      </c>
      <c r="S15" s="24"/>
      <c r="T15" s="41">
        <f t="shared" si="1"/>
        <v>0</v>
      </c>
      <c r="U15" s="42">
        <f t="shared" si="0"/>
        <v>4</v>
      </c>
    </row>
    <row r="16" spans="1:21" ht="14.25">
      <c r="A16" s="23">
        <v>8</v>
      </c>
      <c r="B16" s="58" t="s">
        <v>285</v>
      </c>
      <c r="C16" s="58" t="s">
        <v>173</v>
      </c>
      <c r="D16" s="58" t="s">
        <v>184</v>
      </c>
      <c r="E16" s="58" t="s">
        <v>14</v>
      </c>
      <c r="F16" s="59">
        <v>36543</v>
      </c>
      <c r="G16" s="25"/>
      <c r="H16" s="23" t="s">
        <v>15</v>
      </c>
      <c r="I16" s="23" t="s">
        <v>79</v>
      </c>
      <c r="J16" s="43" t="s">
        <v>135</v>
      </c>
      <c r="K16" s="23">
        <v>11</v>
      </c>
      <c r="L16" s="23"/>
      <c r="M16" s="23"/>
      <c r="N16" s="32">
        <v>0</v>
      </c>
      <c r="O16" s="32"/>
      <c r="P16" s="23"/>
      <c r="Q16" s="23"/>
      <c r="R16" s="24" t="s">
        <v>289</v>
      </c>
      <c r="S16" s="24"/>
      <c r="T16" s="41">
        <f t="shared" si="1"/>
        <v>0</v>
      </c>
      <c r="U16" s="42">
        <f t="shared" si="0"/>
        <v>4</v>
      </c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t="s">
        <v>128</v>
      </c>
      <c r="C18">
        <f>COUNTIF(U9:U16,"=1")</f>
        <v>1</v>
      </c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t="s">
        <v>129</v>
      </c>
      <c r="C19">
        <f>COUNTIF(U9:U16,"=2")</f>
        <v>0</v>
      </c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t="s">
        <v>130</v>
      </c>
      <c r="C20">
        <f>COUNTIF(U9:U16,"=3")</f>
        <v>0</v>
      </c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131</v>
      </c>
      <c r="C21">
        <f>COUNTIF(U9:U16,"=4")</f>
        <v>7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132</v>
      </c>
      <c r="C22">
        <f>SUM(C18:C21)</f>
        <v>8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8">
      <formula1>sex</formula1>
    </dataValidation>
    <dataValidation type="list" allowBlank="1" showInputMessage="1" showErrorMessage="1" sqref="H9:H1348">
      <formula1>rf</formula1>
    </dataValidation>
    <dataValidation type="list" allowBlank="1" showInputMessage="1" showErrorMessage="1" sqref="K9:K1348">
      <formula1>t_class</formula1>
    </dataValidation>
    <dataValidation type="list" allowBlank="1" showInputMessage="1" showErrorMessage="1" sqref="I9:I1348">
      <formula1>municipal</formula1>
    </dataValidation>
    <dataValidation type="list" allowBlank="1" showInputMessage="1" showErrorMessage="1" sqref="M9:M1348">
      <formula1>type</formula1>
    </dataValidation>
    <dataValidation type="list" allowBlank="1" showInputMessage="1" showErrorMessage="1" sqref="P9:Q1348">
      <formula1>work</formula1>
    </dataValidation>
    <dataValidation type="list" allowBlank="1" showInputMessage="1" showErrorMessage="1" sqref="G9:G1348">
      <formula1>ovz</formula1>
    </dataValidation>
    <dataValidation type="list" allowBlank="1" showInputMessage="1" showErrorMessage="1" sqref="L9:L1348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9"/>
  <sheetViews>
    <sheetView zoomScalePageLayoutView="0" workbookViewId="0" topLeftCell="A8">
      <selection activeCell="E12" sqref="E12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123</v>
      </c>
      <c r="D2" t="s">
        <v>127</v>
      </c>
      <c r="F2" s="39">
        <v>300</v>
      </c>
    </row>
    <row r="3" spans="2:3" ht="15">
      <c r="B3" s="1" t="s">
        <v>8</v>
      </c>
      <c r="C3" s="17">
        <v>43012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236</v>
      </c>
    </row>
    <row r="6" spans="1:10" ht="15" customHeight="1" thickBot="1">
      <c r="A6" s="16" t="s">
        <v>20</v>
      </c>
      <c r="C6" s="60" t="s">
        <v>27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278</v>
      </c>
      <c r="C9" s="58" t="s">
        <v>186</v>
      </c>
      <c r="D9" s="58" t="s">
        <v>159</v>
      </c>
      <c r="E9" s="58" t="s">
        <v>13</v>
      </c>
      <c r="F9" s="59">
        <v>36961</v>
      </c>
      <c r="G9" s="25"/>
      <c r="H9" s="23" t="s">
        <v>15</v>
      </c>
      <c r="I9" s="23" t="s">
        <v>79</v>
      </c>
      <c r="J9" s="43" t="s">
        <v>135</v>
      </c>
      <c r="K9" s="23">
        <v>10</v>
      </c>
      <c r="L9" s="23"/>
      <c r="M9" s="23" t="s">
        <v>9</v>
      </c>
      <c r="N9" s="32">
        <v>220</v>
      </c>
      <c r="O9" s="32"/>
      <c r="P9" s="23"/>
      <c r="Q9" s="23"/>
      <c r="R9" s="24" t="s">
        <v>236</v>
      </c>
      <c r="S9" s="24"/>
      <c r="T9" s="41">
        <f aca="true" t="shared" si="0" ref="T9:T15">(N9+O9)/F$2</f>
        <v>0.7333333333333333</v>
      </c>
      <c r="U9" s="42">
        <f aca="true" t="shared" si="1" ref="U9:U15">IF(T9&gt;75%,1,IF(T9&gt;50%,2,IF(T9&gt;25%,3,4)))</f>
        <v>2</v>
      </c>
    </row>
    <row r="10" spans="1:21" ht="14.25">
      <c r="A10" s="23">
        <f aca="true" t="shared" si="2" ref="A10:A15">A9+1</f>
        <v>2</v>
      </c>
      <c r="B10" s="58" t="s">
        <v>274</v>
      </c>
      <c r="C10" s="58" t="s">
        <v>216</v>
      </c>
      <c r="D10" s="58" t="s">
        <v>193</v>
      </c>
      <c r="E10" s="58" t="s">
        <v>14</v>
      </c>
      <c r="F10" s="59">
        <v>37192</v>
      </c>
      <c r="G10" s="25"/>
      <c r="H10" s="23" t="s">
        <v>15</v>
      </c>
      <c r="I10" s="23" t="s">
        <v>79</v>
      </c>
      <c r="J10" s="43" t="s">
        <v>135</v>
      </c>
      <c r="K10" s="23">
        <v>10</v>
      </c>
      <c r="L10" s="23"/>
      <c r="M10" s="23"/>
      <c r="N10" s="32">
        <v>110</v>
      </c>
      <c r="O10" s="32"/>
      <c r="P10" s="23"/>
      <c r="Q10" s="23"/>
      <c r="R10" s="24" t="s">
        <v>236</v>
      </c>
      <c r="S10" s="24"/>
      <c r="T10" s="41">
        <f t="shared" si="0"/>
        <v>0.36666666666666664</v>
      </c>
      <c r="U10" s="42">
        <f t="shared" si="1"/>
        <v>3</v>
      </c>
    </row>
    <row r="11" spans="1:21" ht="14.25">
      <c r="A11" s="23">
        <f t="shared" si="2"/>
        <v>3</v>
      </c>
      <c r="B11" s="58" t="s">
        <v>276</v>
      </c>
      <c r="C11" s="58" t="s">
        <v>169</v>
      </c>
      <c r="D11" s="58" t="s">
        <v>162</v>
      </c>
      <c r="E11" s="58" t="s">
        <v>13</v>
      </c>
      <c r="F11" s="59">
        <v>37246</v>
      </c>
      <c r="G11" s="25"/>
      <c r="H11" s="23" t="s">
        <v>15</v>
      </c>
      <c r="I11" s="23" t="s">
        <v>79</v>
      </c>
      <c r="J11" s="43" t="s">
        <v>135</v>
      </c>
      <c r="K11" s="23">
        <v>10</v>
      </c>
      <c r="L11" s="23"/>
      <c r="M11" s="23"/>
      <c r="N11" s="32">
        <v>60</v>
      </c>
      <c r="O11" s="32"/>
      <c r="P11" s="23"/>
      <c r="Q11" s="23"/>
      <c r="R11" s="24" t="s">
        <v>236</v>
      </c>
      <c r="S11" s="24"/>
      <c r="T11" s="41">
        <f t="shared" si="0"/>
        <v>0.2</v>
      </c>
      <c r="U11" s="42">
        <f t="shared" si="1"/>
        <v>4</v>
      </c>
    </row>
    <row r="12" spans="1:21" ht="14.25">
      <c r="A12" s="23">
        <f t="shared" si="2"/>
        <v>4</v>
      </c>
      <c r="B12" s="58" t="s">
        <v>275</v>
      </c>
      <c r="C12" s="58" t="s">
        <v>173</v>
      </c>
      <c r="D12" s="58" t="s">
        <v>156</v>
      </c>
      <c r="E12" s="58" t="s">
        <v>14</v>
      </c>
      <c r="F12" s="59">
        <v>37119</v>
      </c>
      <c r="G12" s="25"/>
      <c r="H12" s="23" t="s">
        <v>15</v>
      </c>
      <c r="I12" s="23" t="s">
        <v>79</v>
      </c>
      <c r="J12" s="43" t="s">
        <v>135</v>
      </c>
      <c r="K12" s="23">
        <v>10</v>
      </c>
      <c r="L12" s="23"/>
      <c r="M12" s="23"/>
      <c r="N12" s="32">
        <v>50</v>
      </c>
      <c r="O12" s="32"/>
      <c r="P12" s="23"/>
      <c r="Q12" s="23"/>
      <c r="R12" s="24" t="s">
        <v>236</v>
      </c>
      <c r="S12" s="24"/>
      <c r="T12" s="41">
        <f t="shared" si="0"/>
        <v>0.16666666666666666</v>
      </c>
      <c r="U12" s="42">
        <f t="shared" si="1"/>
        <v>4</v>
      </c>
    </row>
    <row r="13" spans="1:21" ht="14.25">
      <c r="A13" s="23">
        <f t="shared" si="2"/>
        <v>5</v>
      </c>
      <c r="B13" s="58" t="s">
        <v>279</v>
      </c>
      <c r="C13" s="58" t="s">
        <v>209</v>
      </c>
      <c r="D13" s="58" t="s">
        <v>234</v>
      </c>
      <c r="E13" s="58" t="s">
        <v>13</v>
      </c>
      <c r="F13" s="59">
        <v>36911</v>
      </c>
      <c r="G13" s="25"/>
      <c r="H13" s="23" t="s">
        <v>15</v>
      </c>
      <c r="I13" s="23" t="s">
        <v>79</v>
      </c>
      <c r="J13" s="43" t="s">
        <v>135</v>
      </c>
      <c r="K13" s="23">
        <v>10</v>
      </c>
      <c r="L13" s="23"/>
      <c r="M13" s="23"/>
      <c r="N13" s="32">
        <v>50</v>
      </c>
      <c r="O13" s="32"/>
      <c r="P13" s="23"/>
      <c r="Q13" s="23"/>
      <c r="R13" s="24" t="s">
        <v>236</v>
      </c>
      <c r="S13" s="24"/>
      <c r="T13" s="41">
        <f t="shared" si="0"/>
        <v>0.16666666666666666</v>
      </c>
      <c r="U13" s="42">
        <f t="shared" si="1"/>
        <v>4</v>
      </c>
    </row>
    <row r="14" spans="1:21" ht="14.25">
      <c r="A14" s="23">
        <f t="shared" si="2"/>
        <v>6</v>
      </c>
      <c r="B14" s="58" t="s">
        <v>182</v>
      </c>
      <c r="C14" s="58" t="s">
        <v>171</v>
      </c>
      <c r="D14" s="58" t="s">
        <v>159</v>
      </c>
      <c r="E14" s="58" t="s">
        <v>13</v>
      </c>
      <c r="F14" s="59">
        <v>37037</v>
      </c>
      <c r="G14" s="25"/>
      <c r="H14" s="23" t="s">
        <v>15</v>
      </c>
      <c r="I14" s="23" t="s">
        <v>79</v>
      </c>
      <c r="J14" s="43" t="s">
        <v>135</v>
      </c>
      <c r="K14" s="23">
        <v>10</v>
      </c>
      <c r="L14" s="23"/>
      <c r="M14" s="23"/>
      <c r="N14" s="32">
        <v>10</v>
      </c>
      <c r="O14" s="32"/>
      <c r="P14" s="23"/>
      <c r="Q14" s="23"/>
      <c r="R14" s="24" t="s">
        <v>236</v>
      </c>
      <c r="S14" s="24"/>
      <c r="T14" s="41">
        <f t="shared" si="0"/>
        <v>0.03333333333333333</v>
      </c>
      <c r="U14" s="42">
        <f t="shared" si="1"/>
        <v>4</v>
      </c>
    </row>
    <row r="15" spans="1:21" ht="14.25">
      <c r="A15" s="23">
        <f t="shared" si="2"/>
        <v>7</v>
      </c>
      <c r="B15" s="58" t="s">
        <v>277</v>
      </c>
      <c r="C15" s="58" t="s">
        <v>158</v>
      </c>
      <c r="D15" s="58" t="s">
        <v>159</v>
      </c>
      <c r="E15" s="58" t="s">
        <v>13</v>
      </c>
      <c r="F15" s="59">
        <v>36929</v>
      </c>
      <c r="G15" s="25"/>
      <c r="H15" s="23" t="s">
        <v>15</v>
      </c>
      <c r="I15" s="23" t="s">
        <v>79</v>
      </c>
      <c r="J15" s="43" t="s">
        <v>135</v>
      </c>
      <c r="K15" s="23">
        <v>10</v>
      </c>
      <c r="L15" s="23"/>
      <c r="M15" s="23"/>
      <c r="N15" s="32">
        <v>0</v>
      </c>
      <c r="O15" s="32"/>
      <c r="P15" s="23"/>
      <c r="Q15" s="23"/>
      <c r="R15" s="24" t="s">
        <v>236</v>
      </c>
      <c r="S15" s="24"/>
      <c r="T15" s="41">
        <f t="shared" si="0"/>
        <v>0</v>
      </c>
      <c r="U15" s="42">
        <f t="shared" si="1"/>
        <v>4</v>
      </c>
    </row>
    <row r="16" ht="12.75">
      <c r="A16" s="23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t="s">
        <v>128</v>
      </c>
      <c r="C20">
        <f>COUNTIF(U9:U15,"=1")</f>
        <v>0</v>
      </c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129</v>
      </c>
      <c r="C21">
        <f>COUNTIF(U9:U15,"=2")</f>
        <v>1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130</v>
      </c>
      <c r="C22">
        <f>COUNTIF(U9:U15,"=3")</f>
        <v>1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131</v>
      </c>
      <c r="C23">
        <f>COUNTIF(U9:U15,"=4")</f>
        <v>5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132</v>
      </c>
      <c r="C24">
        <f>SUM(C20:C23)</f>
        <v>7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17:L1359 L9:L15">
      <formula1>specklass</formula1>
    </dataValidation>
    <dataValidation type="list" allowBlank="1" showInputMessage="1" showErrorMessage="1" sqref="G17:G1359 G9:G15">
      <formula1>ovz</formula1>
    </dataValidation>
    <dataValidation type="list" allowBlank="1" showInputMessage="1" showErrorMessage="1" sqref="P17:Q1359 P9:Q15">
      <formula1>work</formula1>
    </dataValidation>
    <dataValidation type="list" allowBlank="1" showInputMessage="1" showErrorMessage="1" sqref="M17:M1359 M9:M15">
      <formula1>type</formula1>
    </dataValidation>
    <dataValidation type="list" allowBlank="1" showInputMessage="1" showErrorMessage="1" sqref="I17:I1359 I9:I15">
      <formula1>municipal</formula1>
    </dataValidation>
    <dataValidation type="list" allowBlank="1" showInputMessage="1" showErrorMessage="1" sqref="K17:K1359 K9:K15">
      <formula1>t_class</formula1>
    </dataValidation>
    <dataValidation type="list" allowBlank="1" showInputMessage="1" showErrorMessage="1" sqref="H17:H1359 H9:H15">
      <formula1>rf</formula1>
    </dataValidation>
    <dataValidation type="list" allowBlank="1" showInputMessage="1" showErrorMessage="1" sqref="E17:E1359 E9:E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7"/>
  <sheetViews>
    <sheetView zoomScalePageLayoutView="0" workbookViewId="0" topLeftCell="A5">
      <selection activeCell="K16" sqref="K16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123</v>
      </c>
      <c r="D2" t="s">
        <v>127</v>
      </c>
      <c r="F2" s="39">
        <v>300</v>
      </c>
    </row>
    <row r="3" spans="2:3" ht="15">
      <c r="B3" s="1" t="s">
        <v>8</v>
      </c>
      <c r="C3" s="17">
        <v>43012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236</v>
      </c>
    </row>
    <row r="6" spans="1:10" ht="15" customHeight="1" thickBot="1">
      <c r="A6" s="16" t="s">
        <v>20</v>
      </c>
      <c r="C6" s="60" t="s">
        <v>27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202</v>
      </c>
      <c r="C9" s="58" t="s">
        <v>173</v>
      </c>
      <c r="D9" s="58" t="s">
        <v>184</v>
      </c>
      <c r="E9" s="58" t="s">
        <v>14</v>
      </c>
      <c r="F9" s="59">
        <v>37316</v>
      </c>
      <c r="G9" s="25"/>
      <c r="H9" s="23" t="s">
        <v>15</v>
      </c>
      <c r="I9" s="23" t="s">
        <v>79</v>
      </c>
      <c r="J9" s="43" t="s">
        <v>135</v>
      </c>
      <c r="K9" s="23">
        <v>9</v>
      </c>
      <c r="L9" s="23"/>
      <c r="M9" s="23"/>
      <c r="N9" s="32">
        <v>50</v>
      </c>
      <c r="O9" s="32"/>
      <c r="P9" s="23"/>
      <c r="Q9" s="23"/>
      <c r="R9" s="24" t="s">
        <v>236</v>
      </c>
      <c r="S9" s="24"/>
      <c r="T9" s="41">
        <f>(N9+O9)/F$2</f>
        <v>0.16666666666666666</v>
      </c>
      <c r="U9" s="42">
        <f>IF(T9&gt;75%,1,IF(T9&gt;50%,2,IF(T9&gt;25%,3,4)))</f>
        <v>4</v>
      </c>
    </row>
    <row r="10" spans="1:21" ht="14.25">
      <c r="A10" s="23">
        <v>2</v>
      </c>
      <c r="B10" s="58" t="s">
        <v>265</v>
      </c>
      <c r="C10" s="58" t="s">
        <v>266</v>
      </c>
      <c r="D10" s="58" t="s">
        <v>162</v>
      </c>
      <c r="E10" s="58" t="s">
        <v>13</v>
      </c>
      <c r="F10" s="59">
        <v>37425</v>
      </c>
      <c r="G10" s="25"/>
      <c r="H10" s="23" t="s">
        <v>15</v>
      </c>
      <c r="I10" s="23" t="s">
        <v>79</v>
      </c>
      <c r="J10" s="43" t="s">
        <v>135</v>
      </c>
      <c r="K10" s="23">
        <v>9</v>
      </c>
      <c r="L10" s="23"/>
      <c r="M10" s="23"/>
      <c r="N10" s="32">
        <v>30</v>
      </c>
      <c r="O10" s="32"/>
      <c r="P10" s="23"/>
      <c r="Q10" s="23"/>
      <c r="R10" s="24" t="s">
        <v>236</v>
      </c>
      <c r="S10" s="24"/>
      <c r="T10" s="41">
        <f>(N10+O10)/F$2</f>
        <v>0.1</v>
      </c>
      <c r="U10" s="42">
        <f>IF(T10&gt;75%,1,IF(T10&gt;50%,2,IF(T10&gt;25%,3,4)))</f>
        <v>4</v>
      </c>
    </row>
    <row r="11" spans="1:21" ht="14.25">
      <c r="A11" s="23">
        <v>3</v>
      </c>
      <c r="B11" s="58" t="s">
        <v>267</v>
      </c>
      <c r="C11" s="58" t="s">
        <v>163</v>
      </c>
      <c r="D11" s="58" t="s">
        <v>159</v>
      </c>
      <c r="E11" s="58" t="s">
        <v>13</v>
      </c>
      <c r="F11" s="59">
        <v>37422</v>
      </c>
      <c r="G11" s="25"/>
      <c r="H11" s="23" t="s">
        <v>15</v>
      </c>
      <c r="I11" s="23" t="s">
        <v>79</v>
      </c>
      <c r="J11" s="43" t="s">
        <v>135</v>
      </c>
      <c r="K11" s="23">
        <v>9</v>
      </c>
      <c r="L11" s="23"/>
      <c r="M11" s="23"/>
      <c r="N11" s="32">
        <v>0</v>
      </c>
      <c r="O11" s="32"/>
      <c r="P11" s="23"/>
      <c r="Q11" s="23"/>
      <c r="R11" s="24" t="s">
        <v>236</v>
      </c>
      <c r="S11" s="24"/>
      <c r="T11" s="41">
        <f>(N11+O11)/F$2</f>
        <v>0</v>
      </c>
      <c r="U11" s="42">
        <f>IF(T11&gt;75%,1,IF(T11&gt;50%,2,IF(T11&gt;25%,3,4)))</f>
        <v>4</v>
      </c>
    </row>
    <row r="12" spans="1:21" ht="14.25">
      <c r="A12" s="23">
        <v>4</v>
      </c>
      <c r="B12" s="58" t="s">
        <v>194</v>
      </c>
      <c r="C12" s="58" t="s">
        <v>195</v>
      </c>
      <c r="D12" s="58" t="s">
        <v>196</v>
      </c>
      <c r="E12" s="58" t="s">
        <v>14</v>
      </c>
      <c r="F12" s="59">
        <v>37456</v>
      </c>
      <c r="G12" s="25"/>
      <c r="H12" s="23" t="s">
        <v>15</v>
      </c>
      <c r="I12" s="23" t="s">
        <v>79</v>
      </c>
      <c r="J12" s="43" t="s">
        <v>135</v>
      </c>
      <c r="K12" s="23">
        <v>9</v>
      </c>
      <c r="L12" s="23"/>
      <c r="M12" s="23"/>
      <c r="N12" s="32">
        <v>0</v>
      </c>
      <c r="O12" s="32"/>
      <c r="P12" s="23"/>
      <c r="Q12" s="23"/>
      <c r="R12" s="24" t="s">
        <v>289</v>
      </c>
      <c r="S12" s="24"/>
      <c r="T12" s="41">
        <f>(N12+O12)/F$2</f>
        <v>0</v>
      </c>
      <c r="U12" s="42">
        <f>IF(T12&gt;75%,1,IF(T12&gt;50%,2,IF(T12&gt;25%,3,4)))</f>
        <v>4</v>
      </c>
    </row>
    <row r="13" spans="1:21" ht="14.25">
      <c r="A13" s="23">
        <v>5</v>
      </c>
      <c r="B13" s="58" t="s">
        <v>271</v>
      </c>
      <c r="C13" s="58" t="s">
        <v>171</v>
      </c>
      <c r="D13" s="58" t="s">
        <v>172</v>
      </c>
      <c r="E13" s="58" t="s">
        <v>14</v>
      </c>
      <c r="F13" s="59">
        <v>37309</v>
      </c>
      <c r="G13" s="25"/>
      <c r="H13" s="23" t="s">
        <v>15</v>
      </c>
      <c r="I13" s="23" t="s">
        <v>79</v>
      </c>
      <c r="J13" s="43" t="s">
        <v>135</v>
      </c>
      <c r="K13" s="23">
        <v>9</v>
      </c>
      <c r="L13" s="23"/>
      <c r="M13" s="23"/>
      <c r="N13" s="32">
        <v>0</v>
      </c>
      <c r="O13" s="32"/>
      <c r="P13" s="23"/>
      <c r="Q13" s="23"/>
      <c r="R13" s="24" t="s">
        <v>289</v>
      </c>
      <c r="S13" s="24"/>
      <c r="T13" s="41">
        <f>(N13+O13)/F$2</f>
        <v>0</v>
      </c>
      <c r="U13" s="42">
        <f>IF(T13&gt;75%,1,IF(T13&gt;50%,2,IF(T13&gt;25%,3,4)))</f>
        <v>4</v>
      </c>
    </row>
    <row r="14" spans="1:21" ht="14.25">
      <c r="A14" s="23">
        <v>6</v>
      </c>
      <c r="B14" s="58" t="s">
        <v>197</v>
      </c>
      <c r="C14" s="58" t="s">
        <v>189</v>
      </c>
      <c r="D14" s="58" t="s">
        <v>198</v>
      </c>
      <c r="E14" s="58" t="s">
        <v>14</v>
      </c>
      <c r="F14" s="59">
        <v>37505</v>
      </c>
      <c r="G14" s="25"/>
      <c r="H14" s="23" t="s">
        <v>15</v>
      </c>
      <c r="I14" s="23" t="s">
        <v>79</v>
      </c>
      <c r="J14" s="43" t="s">
        <v>135</v>
      </c>
      <c r="K14" s="23">
        <v>9</v>
      </c>
      <c r="L14" s="23"/>
      <c r="M14" s="23"/>
      <c r="N14" s="32">
        <v>0</v>
      </c>
      <c r="O14" s="32"/>
      <c r="P14" s="23"/>
      <c r="Q14" s="23"/>
      <c r="R14" s="24" t="s">
        <v>289</v>
      </c>
      <c r="S14" s="24"/>
      <c r="T14" s="41">
        <f>(N14+O14)/F$2</f>
        <v>0</v>
      </c>
      <c r="U14" s="42">
        <f>IF(T14&gt;75%,1,IF(T14&gt;50%,2,IF(T14&gt;25%,3,4)))</f>
        <v>4</v>
      </c>
    </row>
    <row r="15" spans="1:21" ht="14.25">
      <c r="A15" s="23">
        <v>7</v>
      </c>
      <c r="B15" s="58" t="s">
        <v>268</v>
      </c>
      <c r="C15" s="58" t="s">
        <v>178</v>
      </c>
      <c r="D15" s="58" t="s">
        <v>153</v>
      </c>
      <c r="E15" s="58" t="s">
        <v>14</v>
      </c>
      <c r="F15" s="59">
        <v>37331</v>
      </c>
      <c r="G15" s="25"/>
      <c r="H15" s="23" t="s">
        <v>15</v>
      </c>
      <c r="I15" s="23" t="s">
        <v>79</v>
      </c>
      <c r="J15" s="43" t="s">
        <v>135</v>
      </c>
      <c r="K15" s="23">
        <v>9</v>
      </c>
      <c r="L15" s="23"/>
      <c r="M15" s="23"/>
      <c r="N15" s="32">
        <v>0</v>
      </c>
      <c r="O15" s="32"/>
      <c r="P15" s="23"/>
      <c r="Q15" s="23"/>
      <c r="R15" s="24" t="s">
        <v>236</v>
      </c>
      <c r="S15" s="24"/>
      <c r="T15" s="41">
        <f>(N15+O15)/F$2</f>
        <v>0</v>
      </c>
      <c r="U15" s="42">
        <f>IF(T15&gt;75%,1,IF(T15&gt;50%,2,IF(T15&gt;25%,3,4)))</f>
        <v>4</v>
      </c>
    </row>
    <row r="16" spans="1:21" ht="14.25">
      <c r="A16" s="23">
        <v>8</v>
      </c>
      <c r="B16" s="58" t="s">
        <v>199</v>
      </c>
      <c r="C16" s="58" t="s">
        <v>173</v>
      </c>
      <c r="D16" s="58" t="s">
        <v>160</v>
      </c>
      <c r="E16" s="58" t="s">
        <v>14</v>
      </c>
      <c r="F16" s="59">
        <v>37227</v>
      </c>
      <c r="G16" s="25"/>
      <c r="H16" s="23" t="s">
        <v>15</v>
      </c>
      <c r="I16" s="23" t="s">
        <v>79</v>
      </c>
      <c r="J16" s="43" t="s">
        <v>135</v>
      </c>
      <c r="K16" s="23">
        <v>9</v>
      </c>
      <c r="L16" s="23"/>
      <c r="M16" s="23"/>
      <c r="N16" s="32">
        <v>0</v>
      </c>
      <c r="O16" s="32"/>
      <c r="P16" s="23"/>
      <c r="Q16" s="23"/>
      <c r="R16" s="24" t="s">
        <v>236</v>
      </c>
      <c r="S16" s="24"/>
      <c r="T16" s="41">
        <f>(N16+O16)/F$2</f>
        <v>0</v>
      </c>
      <c r="U16" s="42">
        <f>IF(T16&gt;75%,1,IF(T16&gt;50%,2,IF(T16&gt;25%,3,4)))</f>
        <v>4</v>
      </c>
    </row>
    <row r="17" spans="1:21" ht="14.25">
      <c r="A17" s="23">
        <v>9</v>
      </c>
      <c r="B17" s="58" t="s">
        <v>200</v>
      </c>
      <c r="C17" s="58" t="s">
        <v>201</v>
      </c>
      <c r="D17" s="58" t="s">
        <v>156</v>
      </c>
      <c r="E17" s="58" t="s">
        <v>14</v>
      </c>
      <c r="F17" s="59">
        <v>37289</v>
      </c>
      <c r="G17" s="25"/>
      <c r="H17" s="23" t="s">
        <v>15</v>
      </c>
      <c r="I17" s="23" t="s">
        <v>79</v>
      </c>
      <c r="J17" s="43" t="s">
        <v>135</v>
      </c>
      <c r="K17" s="23">
        <v>9</v>
      </c>
      <c r="L17" s="23"/>
      <c r="M17" s="23"/>
      <c r="N17" s="32">
        <v>0</v>
      </c>
      <c r="O17" s="32"/>
      <c r="P17" s="23"/>
      <c r="Q17" s="23"/>
      <c r="R17" s="24" t="s">
        <v>289</v>
      </c>
      <c r="S17" s="24"/>
      <c r="T17" s="41">
        <f>(N17+O17)/F$2</f>
        <v>0</v>
      </c>
      <c r="U17" s="42">
        <f>IF(T17&gt;75%,1,IF(T17&gt;50%,2,IF(T17&gt;25%,3,4)))</f>
        <v>4</v>
      </c>
    </row>
    <row r="18" spans="1:21" ht="14.25">
      <c r="A18" s="23">
        <v>10</v>
      </c>
      <c r="B18" s="58" t="s">
        <v>207</v>
      </c>
      <c r="C18" s="58" t="s">
        <v>161</v>
      </c>
      <c r="D18" s="58" t="s">
        <v>192</v>
      </c>
      <c r="E18" s="58" t="s">
        <v>14</v>
      </c>
      <c r="F18" s="59">
        <v>37367</v>
      </c>
      <c r="G18" s="25"/>
      <c r="H18" s="23" t="s">
        <v>15</v>
      </c>
      <c r="I18" s="23" t="s">
        <v>79</v>
      </c>
      <c r="J18" s="43" t="s">
        <v>135</v>
      </c>
      <c r="K18" s="23">
        <v>9</v>
      </c>
      <c r="L18" s="23"/>
      <c r="M18" s="23"/>
      <c r="N18" s="32">
        <v>0</v>
      </c>
      <c r="O18" s="32"/>
      <c r="P18" s="23"/>
      <c r="Q18" s="23"/>
      <c r="R18" s="24" t="s">
        <v>289</v>
      </c>
      <c r="S18" s="24"/>
      <c r="T18" s="41">
        <f>(N18+O18)/F$2</f>
        <v>0</v>
      </c>
      <c r="U18" s="42">
        <f>IF(T18&gt;75%,1,IF(T18&gt;50%,2,IF(T18&gt;25%,3,4)))</f>
        <v>4</v>
      </c>
    </row>
    <row r="19" spans="1:21" ht="14.25">
      <c r="A19" s="23">
        <v>11</v>
      </c>
      <c r="B19" s="58" t="s">
        <v>269</v>
      </c>
      <c r="C19" s="58" t="s">
        <v>204</v>
      </c>
      <c r="D19" s="58" t="s">
        <v>234</v>
      </c>
      <c r="E19" s="58" t="s">
        <v>13</v>
      </c>
      <c r="F19" s="59">
        <v>37257</v>
      </c>
      <c r="G19" s="25"/>
      <c r="H19" s="23" t="s">
        <v>15</v>
      </c>
      <c r="I19" s="23" t="s">
        <v>79</v>
      </c>
      <c r="J19" s="43" t="s">
        <v>135</v>
      </c>
      <c r="K19" s="23">
        <v>9</v>
      </c>
      <c r="L19" s="23"/>
      <c r="M19" s="23"/>
      <c r="N19" s="32">
        <v>0</v>
      </c>
      <c r="O19" s="32"/>
      <c r="P19" s="23"/>
      <c r="Q19" s="23"/>
      <c r="R19" s="24" t="s">
        <v>236</v>
      </c>
      <c r="S19" s="24"/>
      <c r="T19" s="41">
        <f>(N19+O19)/F$2</f>
        <v>0</v>
      </c>
      <c r="U19" s="42">
        <f>IF(T19&gt;75%,1,IF(T19&gt;50%,2,IF(T19&gt;25%,3,4)))</f>
        <v>4</v>
      </c>
    </row>
    <row r="20" spans="1:21" ht="14.25">
      <c r="A20" s="23">
        <v>12</v>
      </c>
      <c r="B20" s="58" t="s">
        <v>208</v>
      </c>
      <c r="C20" s="58" t="s">
        <v>173</v>
      </c>
      <c r="D20" s="58" t="s">
        <v>160</v>
      </c>
      <c r="E20" s="58" t="s">
        <v>14</v>
      </c>
      <c r="F20" s="59">
        <v>37455</v>
      </c>
      <c r="G20" s="25"/>
      <c r="H20" s="23" t="s">
        <v>15</v>
      </c>
      <c r="I20" s="23" t="s">
        <v>79</v>
      </c>
      <c r="J20" s="43" t="s">
        <v>135</v>
      </c>
      <c r="K20" s="23">
        <v>9</v>
      </c>
      <c r="L20" s="23"/>
      <c r="M20" s="23"/>
      <c r="N20" s="32">
        <v>0</v>
      </c>
      <c r="O20" s="32"/>
      <c r="P20" s="23"/>
      <c r="Q20" s="23"/>
      <c r="R20" s="24" t="s">
        <v>289</v>
      </c>
      <c r="S20" s="24"/>
      <c r="T20" s="41">
        <f>(N20+O20)/F$2</f>
        <v>0</v>
      </c>
      <c r="U20" s="42">
        <f>IF(T20&gt;75%,1,IF(T20&gt;50%,2,IF(T20&gt;25%,3,4)))</f>
        <v>4</v>
      </c>
    </row>
    <row r="21" spans="1:21" ht="14.25">
      <c r="A21" s="23">
        <v>13</v>
      </c>
      <c r="B21" s="58" t="s">
        <v>272</v>
      </c>
      <c r="C21" s="58" t="s">
        <v>273</v>
      </c>
      <c r="D21" s="58" t="s">
        <v>159</v>
      </c>
      <c r="E21" s="58" t="s">
        <v>13</v>
      </c>
      <c r="F21" s="59">
        <v>37632</v>
      </c>
      <c r="G21" s="25"/>
      <c r="H21" s="23" t="s">
        <v>15</v>
      </c>
      <c r="I21" s="23" t="s">
        <v>79</v>
      </c>
      <c r="J21" s="43" t="s">
        <v>135</v>
      </c>
      <c r="K21" s="23">
        <v>9</v>
      </c>
      <c r="L21" s="23"/>
      <c r="M21" s="23"/>
      <c r="N21" s="32">
        <v>0</v>
      </c>
      <c r="O21" s="32"/>
      <c r="P21" s="23"/>
      <c r="Q21" s="23"/>
      <c r="R21" s="24" t="s">
        <v>289</v>
      </c>
      <c r="S21" s="24"/>
      <c r="T21" s="41">
        <f>(N21+O21)/F$2</f>
        <v>0</v>
      </c>
      <c r="U21" s="42">
        <f>IF(T21&gt;75%,1,IF(T21&gt;50%,2,IF(T21&gt;25%,3,4)))</f>
        <v>4</v>
      </c>
    </row>
    <row r="22" spans="1:21" ht="14.25">
      <c r="A22" s="23">
        <v>14</v>
      </c>
      <c r="B22" s="58" t="s">
        <v>270</v>
      </c>
      <c r="C22" s="58" t="s">
        <v>188</v>
      </c>
      <c r="D22" s="58" t="s">
        <v>177</v>
      </c>
      <c r="E22" s="58" t="s">
        <v>14</v>
      </c>
      <c r="F22" s="59">
        <v>37533</v>
      </c>
      <c r="G22" s="25"/>
      <c r="H22" s="23" t="s">
        <v>15</v>
      </c>
      <c r="I22" s="23" t="s">
        <v>79</v>
      </c>
      <c r="J22" s="43" t="s">
        <v>135</v>
      </c>
      <c r="K22" s="23">
        <v>9</v>
      </c>
      <c r="L22" s="23"/>
      <c r="M22" s="23"/>
      <c r="N22" s="32">
        <v>0</v>
      </c>
      <c r="O22" s="32"/>
      <c r="P22" s="23"/>
      <c r="Q22" s="23"/>
      <c r="R22" s="24" t="s">
        <v>236</v>
      </c>
      <c r="S22" s="24"/>
      <c r="T22" s="41">
        <f>(N22+O22)/F$2</f>
        <v>0</v>
      </c>
      <c r="U22" s="42">
        <f>IF(T22&gt;75%,1,IF(T22&gt;50%,2,IF(T22&gt;25%,3,4)))</f>
        <v>4</v>
      </c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t="s">
        <v>128</v>
      </c>
      <c r="C28">
        <f>COUNTIF(U9:U22,"=1")</f>
        <v>0</v>
      </c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t="s">
        <v>129</v>
      </c>
      <c r="C29">
        <f>COUNTIF(U9:U22,"=2")</f>
        <v>0</v>
      </c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t="s">
        <v>130</v>
      </c>
      <c r="C30">
        <f>COUNTIF(U9:U22,"=3")</f>
        <v>0</v>
      </c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t="s">
        <v>131</v>
      </c>
      <c r="C31">
        <f>COUNTIF(U9:U22,"=4")</f>
        <v>14</v>
      </c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t="s">
        <v>132</v>
      </c>
      <c r="C32">
        <f>SUM(C28:C31)</f>
        <v>14</v>
      </c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7">
      <formula1>sex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L9:L1367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43"/>
  <sheetViews>
    <sheetView zoomScale="110" zoomScaleNormal="110" zoomScalePageLayoutView="0" workbookViewId="0" topLeftCell="A6">
      <selection activeCell="F27" sqref="F27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5" width="9.375" style="0" customWidth="1"/>
    <col min="16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123</v>
      </c>
      <c r="D2" t="s">
        <v>127</v>
      </c>
      <c r="F2" s="39">
        <v>230</v>
      </c>
    </row>
    <row r="3" spans="2:3" ht="15">
      <c r="B3" s="1" t="s">
        <v>8</v>
      </c>
      <c r="C3" s="17">
        <v>43012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236</v>
      </c>
    </row>
    <row r="6" spans="1:10" ht="15" customHeight="1" thickBot="1">
      <c r="A6" s="16" t="s">
        <v>20</v>
      </c>
      <c r="C6" s="60" t="s">
        <v>27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263</v>
      </c>
      <c r="C9" s="58" t="s">
        <v>186</v>
      </c>
      <c r="D9" s="58" t="s">
        <v>159</v>
      </c>
      <c r="E9" s="58" t="s">
        <v>13</v>
      </c>
      <c r="F9" s="59">
        <v>37750</v>
      </c>
      <c r="G9" s="25"/>
      <c r="H9" s="23" t="s">
        <v>15</v>
      </c>
      <c r="I9" s="23" t="s">
        <v>79</v>
      </c>
      <c r="J9" s="43" t="s">
        <v>135</v>
      </c>
      <c r="K9" s="23">
        <v>8</v>
      </c>
      <c r="L9" s="23"/>
      <c r="M9" s="23" t="s">
        <v>9</v>
      </c>
      <c r="N9" s="32">
        <v>30</v>
      </c>
      <c r="O9" s="32">
        <v>190</v>
      </c>
      <c r="P9" s="23"/>
      <c r="Q9" s="23"/>
      <c r="R9" s="24" t="s">
        <v>236</v>
      </c>
      <c r="S9" s="24" t="s">
        <v>289</v>
      </c>
      <c r="T9" s="41">
        <f aca="true" t="shared" si="0" ref="T9:T18">(N9+O9)/F$2</f>
        <v>0.9565217391304348</v>
      </c>
      <c r="U9" s="42">
        <f aca="true" t="shared" si="1" ref="U9:U18">IF(T9&gt;75%,1,IF(T9&gt;50%,2,IF(T9&gt;25%,3,4)))</f>
        <v>1</v>
      </c>
    </row>
    <row r="10" spans="1:21" ht="14.25">
      <c r="A10" s="23">
        <v>2</v>
      </c>
      <c r="B10" s="58" t="s">
        <v>264</v>
      </c>
      <c r="C10" s="58" t="s">
        <v>211</v>
      </c>
      <c r="D10" s="58" t="s">
        <v>181</v>
      </c>
      <c r="E10" s="58" t="s">
        <v>13</v>
      </c>
      <c r="F10" s="59">
        <v>37779</v>
      </c>
      <c r="G10" s="25"/>
      <c r="H10" s="23" t="s">
        <v>15</v>
      </c>
      <c r="I10" s="23" t="s">
        <v>79</v>
      </c>
      <c r="J10" s="43" t="s">
        <v>135</v>
      </c>
      <c r="K10" s="23">
        <v>8</v>
      </c>
      <c r="L10" s="23"/>
      <c r="M10" s="23" t="s">
        <v>10</v>
      </c>
      <c r="N10" s="32">
        <v>25</v>
      </c>
      <c r="O10" s="32">
        <v>180</v>
      </c>
      <c r="P10" s="23"/>
      <c r="Q10" s="23"/>
      <c r="R10" s="24" t="s">
        <v>236</v>
      </c>
      <c r="S10" s="24" t="s">
        <v>289</v>
      </c>
      <c r="T10" s="41">
        <f t="shared" si="0"/>
        <v>0.8913043478260869</v>
      </c>
      <c r="U10" s="42">
        <f t="shared" si="1"/>
        <v>1</v>
      </c>
    </row>
    <row r="11" spans="1:21" ht="14.25">
      <c r="A11" s="23">
        <v>3</v>
      </c>
      <c r="B11" s="58" t="s">
        <v>261</v>
      </c>
      <c r="C11" s="58" t="s">
        <v>262</v>
      </c>
      <c r="D11" s="58" t="s">
        <v>172</v>
      </c>
      <c r="E11" s="58" t="s">
        <v>13</v>
      </c>
      <c r="F11" s="59">
        <v>37607</v>
      </c>
      <c r="G11" s="25"/>
      <c r="H11" s="23" t="s">
        <v>15</v>
      </c>
      <c r="I11" s="23" t="s">
        <v>79</v>
      </c>
      <c r="J11" s="43" t="s">
        <v>135</v>
      </c>
      <c r="K11" s="23">
        <v>8</v>
      </c>
      <c r="L11" s="23"/>
      <c r="M11" s="23" t="s">
        <v>10</v>
      </c>
      <c r="N11" s="32">
        <v>20</v>
      </c>
      <c r="O11" s="32">
        <v>180</v>
      </c>
      <c r="P11" s="23"/>
      <c r="Q11" s="23"/>
      <c r="R11" s="24" t="s">
        <v>289</v>
      </c>
      <c r="S11" s="24" t="s">
        <v>236</v>
      </c>
      <c r="T11" s="41">
        <f t="shared" si="0"/>
        <v>0.8695652173913043</v>
      </c>
      <c r="U11" s="42">
        <f t="shared" si="1"/>
        <v>1</v>
      </c>
    </row>
    <row r="12" spans="1:21" ht="14.25">
      <c r="A12" s="23">
        <v>4</v>
      </c>
      <c r="B12" s="58" t="s">
        <v>259</v>
      </c>
      <c r="C12" s="58" t="s">
        <v>260</v>
      </c>
      <c r="D12" s="58" t="s">
        <v>167</v>
      </c>
      <c r="E12" s="58" t="s">
        <v>13</v>
      </c>
      <c r="F12" s="59">
        <v>37812</v>
      </c>
      <c r="G12" s="25"/>
      <c r="H12" s="23" t="s">
        <v>15</v>
      </c>
      <c r="I12" s="23" t="s">
        <v>79</v>
      </c>
      <c r="J12" s="43" t="s">
        <v>135</v>
      </c>
      <c r="K12" s="23">
        <v>8</v>
      </c>
      <c r="L12" s="23"/>
      <c r="M12" s="23" t="s">
        <v>10</v>
      </c>
      <c r="N12" s="32">
        <v>29</v>
      </c>
      <c r="O12" s="32">
        <v>110</v>
      </c>
      <c r="P12" s="23"/>
      <c r="Q12" s="23"/>
      <c r="R12" s="24" t="s">
        <v>236</v>
      </c>
      <c r="S12" s="24"/>
      <c r="T12" s="41">
        <f t="shared" si="0"/>
        <v>0.6043478260869565</v>
      </c>
      <c r="U12" s="42">
        <f t="shared" si="1"/>
        <v>2</v>
      </c>
    </row>
    <row r="13" spans="1:21" ht="14.25">
      <c r="A13" s="23">
        <v>5</v>
      </c>
      <c r="B13" s="58" t="s">
        <v>258</v>
      </c>
      <c r="C13" s="58" t="s">
        <v>155</v>
      </c>
      <c r="D13" s="58" t="s">
        <v>157</v>
      </c>
      <c r="E13" s="58" t="s">
        <v>14</v>
      </c>
      <c r="F13" s="59">
        <v>37805</v>
      </c>
      <c r="G13" s="25"/>
      <c r="H13" s="23" t="s">
        <v>15</v>
      </c>
      <c r="I13" s="23" t="s">
        <v>79</v>
      </c>
      <c r="J13" s="43" t="s">
        <v>135</v>
      </c>
      <c r="K13" s="23">
        <v>8</v>
      </c>
      <c r="L13" s="23"/>
      <c r="M13" s="23"/>
      <c r="N13" s="32">
        <v>20</v>
      </c>
      <c r="O13" s="32">
        <v>0</v>
      </c>
      <c r="P13" s="23"/>
      <c r="Q13" s="23"/>
      <c r="R13" s="24" t="s">
        <v>289</v>
      </c>
      <c r="S13" s="24"/>
      <c r="T13" s="41">
        <f t="shared" si="0"/>
        <v>0.08695652173913043</v>
      </c>
      <c r="U13" s="42">
        <f t="shared" si="1"/>
        <v>4</v>
      </c>
    </row>
    <row r="14" spans="1:21" ht="14.25">
      <c r="A14" s="23">
        <v>6</v>
      </c>
      <c r="B14" s="58" t="s">
        <v>212</v>
      </c>
      <c r="C14" s="58" t="s">
        <v>155</v>
      </c>
      <c r="D14" s="58" t="s">
        <v>196</v>
      </c>
      <c r="E14" s="58" t="s">
        <v>14</v>
      </c>
      <c r="F14" s="59">
        <v>37787</v>
      </c>
      <c r="G14" s="25"/>
      <c r="H14" s="23" t="s">
        <v>15</v>
      </c>
      <c r="I14" s="23" t="s">
        <v>79</v>
      </c>
      <c r="J14" s="43" t="s">
        <v>135</v>
      </c>
      <c r="K14" s="23">
        <v>8</v>
      </c>
      <c r="L14" s="23"/>
      <c r="M14" s="23"/>
      <c r="N14" s="32">
        <v>20</v>
      </c>
      <c r="O14" s="32">
        <v>0</v>
      </c>
      <c r="P14" s="23"/>
      <c r="Q14" s="23"/>
      <c r="R14" s="24" t="s">
        <v>289</v>
      </c>
      <c r="S14" s="24"/>
      <c r="T14" s="41">
        <f t="shared" si="0"/>
        <v>0.08695652173913043</v>
      </c>
      <c r="U14" s="42">
        <f t="shared" si="1"/>
        <v>4</v>
      </c>
    </row>
    <row r="15" spans="1:21" ht="14.25">
      <c r="A15" s="23">
        <v>7</v>
      </c>
      <c r="B15" s="58" t="s">
        <v>235</v>
      </c>
      <c r="C15" s="58" t="s">
        <v>214</v>
      </c>
      <c r="D15" s="58" t="s">
        <v>165</v>
      </c>
      <c r="E15" s="58" t="s">
        <v>13</v>
      </c>
      <c r="F15" s="59">
        <v>37680</v>
      </c>
      <c r="G15" s="25"/>
      <c r="H15" s="23" t="s">
        <v>15</v>
      </c>
      <c r="I15" s="23" t="s">
        <v>79</v>
      </c>
      <c r="J15" s="43" t="s">
        <v>135</v>
      </c>
      <c r="K15" s="23">
        <v>8</v>
      </c>
      <c r="L15" s="23"/>
      <c r="M15" s="23"/>
      <c r="N15" s="32">
        <v>10</v>
      </c>
      <c r="O15" s="32">
        <v>0</v>
      </c>
      <c r="P15" s="23"/>
      <c r="Q15" s="23"/>
      <c r="R15" s="24" t="s">
        <v>289</v>
      </c>
      <c r="S15" s="24"/>
      <c r="T15" s="41">
        <f t="shared" si="0"/>
        <v>0.043478260869565216</v>
      </c>
      <c r="U15" s="42">
        <f t="shared" si="1"/>
        <v>4</v>
      </c>
    </row>
    <row r="16" spans="1:21" ht="14.25">
      <c r="A16" s="23">
        <v>8</v>
      </c>
      <c r="B16" s="58" t="s">
        <v>210</v>
      </c>
      <c r="C16" s="58" t="s">
        <v>211</v>
      </c>
      <c r="D16" s="58" t="s">
        <v>172</v>
      </c>
      <c r="E16" s="58" t="s">
        <v>13</v>
      </c>
      <c r="F16" s="59">
        <v>37613</v>
      </c>
      <c r="G16" s="25"/>
      <c r="H16" s="23" t="s">
        <v>15</v>
      </c>
      <c r="I16" s="23" t="s">
        <v>79</v>
      </c>
      <c r="J16" s="43" t="s">
        <v>135</v>
      </c>
      <c r="K16" s="23">
        <v>8</v>
      </c>
      <c r="L16" s="23"/>
      <c r="M16" s="23"/>
      <c r="N16" s="32">
        <v>10</v>
      </c>
      <c r="O16" s="32">
        <v>0</v>
      </c>
      <c r="P16" s="23"/>
      <c r="Q16" s="23"/>
      <c r="R16" s="24" t="s">
        <v>289</v>
      </c>
      <c r="S16" s="24"/>
      <c r="T16" s="41">
        <f t="shared" si="0"/>
        <v>0.043478260869565216</v>
      </c>
      <c r="U16" s="42">
        <f t="shared" si="1"/>
        <v>4</v>
      </c>
    </row>
    <row r="17" spans="1:21" ht="14.25">
      <c r="A17" s="23">
        <v>9</v>
      </c>
      <c r="B17" s="58" t="s">
        <v>287</v>
      </c>
      <c r="C17" s="58" t="s">
        <v>203</v>
      </c>
      <c r="D17" s="58" t="s">
        <v>222</v>
      </c>
      <c r="E17" s="58" t="s">
        <v>14</v>
      </c>
      <c r="F17" s="59">
        <v>37749</v>
      </c>
      <c r="G17" s="25"/>
      <c r="H17" s="23" t="s">
        <v>15</v>
      </c>
      <c r="I17" s="23" t="s">
        <v>79</v>
      </c>
      <c r="J17" s="43" t="s">
        <v>135</v>
      </c>
      <c r="K17" s="23">
        <v>8</v>
      </c>
      <c r="L17" s="23"/>
      <c r="M17" s="23"/>
      <c r="N17" s="32">
        <v>10</v>
      </c>
      <c r="O17" s="32">
        <v>0</v>
      </c>
      <c r="P17" s="23"/>
      <c r="Q17" s="23"/>
      <c r="R17" s="24" t="s">
        <v>289</v>
      </c>
      <c r="S17" s="24"/>
      <c r="T17" s="41">
        <f t="shared" si="0"/>
        <v>0.043478260869565216</v>
      </c>
      <c r="U17" s="42">
        <f t="shared" si="1"/>
        <v>4</v>
      </c>
    </row>
    <row r="18" spans="1:21" ht="14.25">
      <c r="A18" s="23">
        <v>10</v>
      </c>
      <c r="B18" s="58" t="s">
        <v>288</v>
      </c>
      <c r="C18" s="58" t="s">
        <v>186</v>
      </c>
      <c r="D18" s="58" t="s">
        <v>167</v>
      </c>
      <c r="E18" s="58" t="s">
        <v>13</v>
      </c>
      <c r="F18" s="59">
        <v>37709</v>
      </c>
      <c r="G18" s="25"/>
      <c r="H18" s="23" t="s">
        <v>15</v>
      </c>
      <c r="I18" s="23" t="s">
        <v>79</v>
      </c>
      <c r="J18" s="43" t="s">
        <v>135</v>
      </c>
      <c r="K18" s="23">
        <v>8</v>
      </c>
      <c r="L18" s="23"/>
      <c r="M18" s="23"/>
      <c r="N18" s="32">
        <v>10</v>
      </c>
      <c r="O18" s="32">
        <v>0</v>
      </c>
      <c r="P18" s="23"/>
      <c r="Q18" s="23"/>
      <c r="R18" s="24" t="s">
        <v>289</v>
      </c>
      <c r="S18" s="24"/>
      <c r="T18" s="41">
        <f t="shared" si="0"/>
        <v>0.043478260869565216</v>
      </c>
      <c r="U18" s="42">
        <f t="shared" si="1"/>
        <v>4</v>
      </c>
    </row>
    <row r="19" spans="1:21" ht="14.25">
      <c r="A19" s="58"/>
      <c r="B19" s="58"/>
      <c r="C19" s="58"/>
      <c r="D19" s="58"/>
      <c r="E19" s="58"/>
      <c r="F19" s="59"/>
      <c r="G19" s="25"/>
      <c r="H19" s="23"/>
      <c r="I19" s="23"/>
      <c r="J19" s="43"/>
      <c r="K19" s="23"/>
      <c r="L19" s="23"/>
      <c r="M19" s="23"/>
      <c r="N19" s="32"/>
      <c r="O19" s="32"/>
      <c r="P19" s="23"/>
      <c r="Q19" s="23"/>
      <c r="R19" s="24"/>
      <c r="S19" s="24"/>
      <c r="T19" s="41"/>
      <c r="U19" s="42"/>
    </row>
    <row r="20" spans="1:21" ht="14.25">
      <c r="A20" s="58"/>
      <c r="B20" s="58"/>
      <c r="C20" s="58"/>
      <c r="D20" s="58"/>
      <c r="E20" s="58"/>
      <c r="F20" s="59"/>
      <c r="G20" s="25"/>
      <c r="H20" s="23"/>
      <c r="I20" s="23"/>
      <c r="J20" s="43"/>
      <c r="K20" s="23"/>
      <c r="L20" s="23"/>
      <c r="M20" s="23"/>
      <c r="N20" s="32"/>
      <c r="O20" s="32"/>
      <c r="P20" s="23"/>
      <c r="Q20" s="23"/>
      <c r="R20" s="24"/>
      <c r="S20" s="24"/>
      <c r="T20" s="41"/>
      <c r="U20" s="42"/>
    </row>
    <row r="21" spans="1:21" ht="14.25">
      <c r="A21" s="58"/>
      <c r="B21" s="58"/>
      <c r="C21" s="58"/>
      <c r="D21" s="58"/>
      <c r="E21" s="58"/>
      <c r="F21" s="59"/>
      <c r="G21" s="25"/>
      <c r="H21" s="23"/>
      <c r="I21" s="23"/>
      <c r="J21" s="43"/>
      <c r="K21" s="23"/>
      <c r="L21" s="23"/>
      <c r="M21" s="23"/>
      <c r="N21" s="32"/>
      <c r="O21" s="32"/>
      <c r="P21" s="23"/>
      <c r="Q21" s="23"/>
      <c r="R21" s="24"/>
      <c r="S21" s="24"/>
      <c r="T21" s="41"/>
      <c r="U21" s="42"/>
    </row>
    <row r="22" spans="1:21" ht="14.25">
      <c r="A22" s="58"/>
      <c r="B22" s="58"/>
      <c r="C22" s="58"/>
      <c r="D22" s="58"/>
      <c r="E22" s="58"/>
      <c r="F22" s="59"/>
      <c r="G22" s="25"/>
      <c r="H22" s="23"/>
      <c r="I22" s="23"/>
      <c r="J22" s="43"/>
      <c r="K22" s="23"/>
      <c r="L22" s="23"/>
      <c r="M22" s="23"/>
      <c r="N22" s="32"/>
      <c r="O22" s="32"/>
      <c r="P22" s="23"/>
      <c r="Q22" s="23"/>
      <c r="R22" s="24"/>
      <c r="S22" s="24"/>
      <c r="T22" s="41"/>
      <c r="U22" s="42"/>
    </row>
    <row r="23" spans="1:21" ht="14.25">
      <c r="A23" s="58"/>
      <c r="B23" s="58"/>
      <c r="C23" s="58"/>
      <c r="D23" s="58"/>
      <c r="E23" s="58"/>
      <c r="F23" s="59"/>
      <c r="G23" s="25"/>
      <c r="H23" s="23"/>
      <c r="I23" s="23"/>
      <c r="J23" s="43"/>
      <c r="K23" s="23"/>
      <c r="L23" s="23"/>
      <c r="M23" s="23"/>
      <c r="N23" s="32"/>
      <c r="O23" s="32"/>
      <c r="P23" s="23"/>
      <c r="Q23" s="23"/>
      <c r="R23" s="24"/>
      <c r="S23" s="24"/>
      <c r="T23" s="41"/>
      <c r="U23" s="42"/>
    </row>
    <row r="24" spans="1:19" ht="12.75">
      <c r="A24" t="s">
        <v>128</v>
      </c>
      <c r="C24">
        <f>COUNTIF(U9:U18,"=1")</f>
        <v>3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129</v>
      </c>
      <c r="C25">
        <f>COUNTIF(U9:U18,"=2")</f>
        <v>1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130</v>
      </c>
      <c r="C26">
        <f>COUNTIF(U9:U18,"=3")</f>
        <v>0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t="s">
        <v>131</v>
      </c>
      <c r="C27">
        <f>COUNTIF(U9:U18,"=4")</f>
        <v>6</v>
      </c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t="s">
        <v>132</v>
      </c>
      <c r="C28">
        <f>SUM(C24:C27)</f>
        <v>10</v>
      </c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3">
      <formula1>sex</formula1>
    </dataValidation>
    <dataValidation type="list" allowBlank="1" showInputMessage="1" showErrorMessage="1" sqref="H9:H1363">
      <formula1>rf</formula1>
    </dataValidation>
    <dataValidation type="list" allowBlank="1" showInputMessage="1" showErrorMessage="1" sqref="K9:K1363">
      <formula1>t_class</formula1>
    </dataValidation>
    <dataValidation type="list" allowBlank="1" showInputMessage="1" showErrorMessage="1" sqref="I9:I1363">
      <formula1>municipal</formula1>
    </dataValidation>
    <dataValidation type="list" allowBlank="1" showInputMessage="1" showErrorMessage="1" sqref="M9:M1363">
      <formula1>type</formula1>
    </dataValidation>
    <dataValidation type="list" allowBlank="1" showInputMessage="1" showErrorMessage="1" sqref="P9:Q1363">
      <formula1>work</formula1>
    </dataValidation>
    <dataValidation type="list" allowBlank="1" showInputMessage="1" showErrorMessage="1" sqref="G9:G1363">
      <formula1>ovz</formula1>
    </dataValidation>
    <dataValidation type="list" allowBlank="1" showInputMessage="1" showErrorMessage="1" sqref="L9:L136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9"/>
  <sheetViews>
    <sheetView zoomScalePageLayoutView="0" workbookViewId="0" topLeftCell="A5">
      <selection activeCell="E18" sqref="E18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3" width="9.375" style="0" customWidth="1"/>
    <col min="14" max="14" width="9.625" style="0" customWidth="1"/>
    <col min="15" max="15" width="9.375" style="0" customWidth="1"/>
    <col min="16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123</v>
      </c>
      <c r="D2" t="s">
        <v>127</v>
      </c>
      <c r="F2" s="39">
        <v>230</v>
      </c>
    </row>
    <row r="3" spans="2:3" ht="15">
      <c r="B3" s="1" t="s">
        <v>8</v>
      </c>
      <c r="C3" s="17">
        <v>43012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236</v>
      </c>
    </row>
    <row r="6" spans="1:10" ht="15" customHeight="1" thickBot="1">
      <c r="A6" s="16" t="s">
        <v>20</v>
      </c>
      <c r="C6" s="60" t="s">
        <v>27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218</v>
      </c>
      <c r="C9" s="58" t="s">
        <v>174</v>
      </c>
      <c r="D9" s="58" t="s">
        <v>154</v>
      </c>
      <c r="E9" s="58" t="s">
        <v>14</v>
      </c>
      <c r="F9" s="59">
        <v>38071</v>
      </c>
      <c r="G9" s="25"/>
      <c r="H9" s="23" t="s">
        <v>15</v>
      </c>
      <c r="I9" s="23" t="s">
        <v>79</v>
      </c>
      <c r="J9" s="43" t="s">
        <v>135</v>
      </c>
      <c r="K9" s="23">
        <v>7</v>
      </c>
      <c r="L9" s="23"/>
      <c r="M9" s="23" t="s">
        <v>9</v>
      </c>
      <c r="N9" s="32">
        <v>20</v>
      </c>
      <c r="O9" s="32">
        <v>200</v>
      </c>
      <c r="P9" s="23"/>
      <c r="Q9" s="23"/>
      <c r="R9" s="24" t="s">
        <v>236</v>
      </c>
      <c r="S9" s="24"/>
      <c r="T9" s="41">
        <f aca="true" t="shared" si="0" ref="T9:T16">(N9+O9)/F$2</f>
        <v>0.9565217391304348</v>
      </c>
      <c r="U9" s="42">
        <f aca="true" t="shared" si="1" ref="U9:U16">IF(T9&gt;75%,1,IF(T9&gt;50%,2,IF(T9&gt;25%,3,4)))</f>
        <v>1</v>
      </c>
    </row>
    <row r="10" spans="1:21" ht="14.25">
      <c r="A10" s="23">
        <v>2</v>
      </c>
      <c r="B10" s="58" t="s">
        <v>220</v>
      </c>
      <c r="C10" s="58" t="s">
        <v>221</v>
      </c>
      <c r="D10" s="58" t="s">
        <v>166</v>
      </c>
      <c r="E10" s="58" t="s">
        <v>14</v>
      </c>
      <c r="F10" s="59">
        <v>38274</v>
      </c>
      <c r="G10" s="25"/>
      <c r="H10" s="23" t="s">
        <v>15</v>
      </c>
      <c r="I10" s="23" t="s">
        <v>79</v>
      </c>
      <c r="J10" s="43" t="s">
        <v>135</v>
      </c>
      <c r="K10" s="23">
        <v>7</v>
      </c>
      <c r="L10" s="23"/>
      <c r="M10" s="23" t="s">
        <v>10</v>
      </c>
      <c r="N10" s="32">
        <v>20</v>
      </c>
      <c r="O10" s="32">
        <v>100</v>
      </c>
      <c r="P10" s="23"/>
      <c r="Q10" s="23"/>
      <c r="R10" s="24" t="s">
        <v>236</v>
      </c>
      <c r="S10" s="24"/>
      <c r="T10" s="41">
        <f t="shared" si="0"/>
        <v>0.5217391304347826</v>
      </c>
      <c r="U10" s="42">
        <f t="shared" si="1"/>
        <v>2</v>
      </c>
    </row>
    <row r="11" spans="1:21" ht="14.25">
      <c r="A11" s="23">
        <v>3</v>
      </c>
      <c r="B11" s="58" t="s">
        <v>223</v>
      </c>
      <c r="C11" s="58" t="s">
        <v>164</v>
      </c>
      <c r="D11" s="58" t="s">
        <v>167</v>
      </c>
      <c r="E11" s="58" t="s">
        <v>13</v>
      </c>
      <c r="F11" s="59">
        <v>38165</v>
      </c>
      <c r="G11" s="25"/>
      <c r="H11" s="23" t="s">
        <v>15</v>
      </c>
      <c r="I11" s="23" t="s">
        <v>79</v>
      </c>
      <c r="J11" s="43" t="s">
        <v>135</v>
      </c>
      <c r="K11" s="23">
        <v>7</v>
      </c>
      <c r="L11" s="23"/>
      <c r="M11" s="23" t="s">
        <v>10</v>
      </c>
      <c r="N11" s="32">
        <v>20</v>
      </c>
      <c r="O11" s="32">
        <v>100</v>
      </c>
      <c r="P11" s="23"/>
      <c r="Q11" s="23"/>
      <c r="R11" s="24" t="s">
        <v>236</v>
      </c>
      <c r="S11" s="24"/>
      <c r="T11" s="41">
        <f t="shared" si="0"/>
        <v>0.5217391304347826</v>
      </c>
      <c r="U11" s="42">
        <f t="shared" si="1"/>
        <v>2</v>
      </c>
    </row>
    <row r="12" spans="1:21" ht="14.25">
      <c r="A12" s="23">
        <v>4</v>
      </c>
      <c r="B12" s="58" t="s">
        <v>254</v>
      </c>
      <c r="C12" s="58" t="s">
        <v>255</v>
      </c>
      <c r="D12" s="58" t="s">
        <v>170</v>
      </c>
      <c r="E12" s="58" t="s">
        <v>13</v>
      </c>
      <c r="F12" s="59">
        <v>38017</v>
      </c>
      <c r="G12" s="25"/>
      <c r="H12" s="23" t="s">
        <v>15</v>
      </c>
      <c r="I12" s="23" t="s">
        <v>79</v>
      </c>
      <c r="J12" s="43" t="s">
        <v>135</v>
      </c>
      <c r="K12" s="23">
        <v>7</v>
      </c>
      <c r="L12" s="23"/>
      <c r="M12" s="23"/>
      <c r="N12" s="32">
        <v>20</v>
      </c>
      <c r="O12" s="32">
        <v>0</v>
      </c>
      <c r="P12" s="23"/>
      <c r="Q12" s="23"/>
      <c r="R12" s="24" t="s">
        <v>236</v>
      </c>
      <c r="S12" s="24"/>
      <c r="T12" s="41">
        <f t="shared" si="0"/>
        <v>0.08695652173913043</v>
      </c>
      <c r="U12" s="42">
        <f t="shared" si="1"/>
        <v>4</v>
      </c>
    </row>
    <row r="13" spans="1:21" ht="14.25">
      <c r="A13" s="23">
        <v>5</v>
      </c>
      <c r="B13" s="58" t="s">
        <v>256</v>
      </c>
      <c r="C13" s="58" t="s">
        <v>171</v>
      </c>
      <c r="D13" s="58" t="s">
        <v>257</v>
      </c>
      <c r="E13" s="58" t="s">
        <v>13</v>
      </c>
      <c r="F13" s="59">
        <v>38054</v>
      </c>
      <c r="G13" s="25"/>
      <c r="H13" s="26" t="s">
        <v>15</v>
      </c>
      <c r="I13" s="23" t="s">
        <v>79</v>
      </c>
      <c r="J13" s="43" t="s">
        <v>135</v>
      </c>
      <c r="K13" s="23">
        <v>7</v>
      </c>
      <c r="L13" s="23"/>
      <c r="M13" s="23"/>
      <c r="N13" s="32">
        <v>20</v>
      </c>
      <c r="O13" s="32">
        <v>0</v>
      </c>
      <c r="P13" s="23"/>
      <c r="Q13" s="23"/>
      <c r="R13" s="24" t="s">
        <v>236</v>
      </c>
      <c r="S13" s="24"/>
      <c r="T13" s="41">
        <f t="shared" si="0"/>
        <v>0.08695652173913043</v>
      </c>
      <c r="U13" s="42">
        <f t="shared" si="1"/>
        <v>4</v>
      </c>
    </row>
    <row r="14" spans="1:21" ht="14.25">
      <c r="A14" s="23">
        <v>6</v>
      </c>
      <c r="B14" s="58" t="s">
        <v>215</v>
      </c>
      <c r="C14" s="58" t="s">
        <v>171</v>
      </c>
      <c r="D14" s="58" t="s">
        <v>181</v>
      </c>
      <c r="E14" s="58" t="s">
        <v>13</v>
      </c>
      <c r="F14" s="59">
        <v>38204</v>
      </c>
      <c r="G14" s="25"/>
      <c r="H14" s="23" t="s">
        <v>15</v>
      </c>
      <c r="I14" s="23" t="s">
        <v>79</v>
      </c>
      <c r="J14" s="43" t="s">
        <v>135</v>
      </c>
      <c r="K14" s="23">
        <v>7</v>
      </c>
      <c r="L14" s="23"/>
      <c r="M14" s="23"/>
      <c r="N14" s="32">
        <v>15</v>
      </c>
      <c r="O14" s="32">
        <v>0</v>
      </c>
      <c r="P14" s="23"/>
      <c r="Q14" s="23"/>
      <c r="R14" s="24" t="s">
        <v>236</v>
      </c>
      <c r="S14" s="24"/>
      <c r="T14" s="41">
        <f t="shared" si="0"/>
        <v>0.06521739130434782</v>
      </c>
      <c r="U14" s="42">
        <f t="shared" si="1"/>
        <v>4</v>
      </c>
    </row>
    <row r="15" spans="1:21" ht="14.25">
      <c r="A15" s="23">
        <v>7</v>
      </c>
      <c r="B15" s="58" t="s">
        <v>253</v>
      </c>
      <c r="C15" s="58" t="s">
        <v>169</v>
      </c>
      <c r="D15" s="58" t="s">
        <v>167</v>
      </c>
      <c r="E15" s="58" t="s">
        <v>13</v>
      </c>
      <c r="F15" s="59">
        <v>38216</v>
      </c>
      <c r="G15" s="25"/>
      <c r="H15" s="23" t="s">
        <v>15</v>
      </c>
      <c r="I15" s="23" t="s">
        <v>79</v>
      </c>
      <c r="J15" s="43" t="s">
        <v>135</v>
      </c>
      <c r="K15" s="23">
        <v>7</v>
      </c>
      <c r="L15" s="23"/>
      <c r="M15" s="23"/>
      <c r="N15" s="32">
        <v>10</v>
      </c>
      <c r="O15" s="32">
        <v>0</v>
      </c>
      <c r="P15" s="23"/>
      <c r="Q15" s="23"/>
      <c r="R15" s="24" t="s">
        <v>292</v>
      </c>
      <c r="S15" s="24"/>
      <c r="T15" s="41">
        <f t="shared" si="0"/>
        <v>0.043478260869565216</v>
      </c>
      <c r="U15" s="42">
        <f t="shared" si="1"/>
        <v>4</v>
      </c>
    </row>
    <row r="16" spans="1:21" ht="14.25">
      <c r="A16" s="23">
        <v>8</v>
      </c>
      <c r="B16" s="58" t="s">
        <v>251</v>
      </c>
      <c r="C16" s="58" t="s">
        <v>252</v>
      </c>
      <c r="D16" s="58" t="s">
        <v>167</v>
      </c>
      <c r="E16" s="58" t="s">
        <v>13</v>
      </c>
      <c r="F16" s="59">
        <v>38256</v>
      </c>
      <c r="G16" s="25"/>
      <c r="H16" s="23" t="s">
        <v>15</v>
      </c>
      <c r="I16" s="23" t="s">
        <v>79</v>
      </c>
      <c r="J16" s="43" t="s">
        <v>135</v>
      </c>
      <c r="K16" s="23">
        <v>7</v>
      </c>
      <c r="L16" s="23"/>
      <c r="M16" s="23"/>
      <c r="N16" s="32">
        <v>0</v>
      </c>
      <c r="O16" s="32">
        <v>0</v>
      </c>
      <c r="P16" s="23"/>
      <c r="Q16" s="23"/>
      <c r="R16" s="24" t="s">
        <v>236</v>
      </c>
      <c r="S16" s="24"/>
      <c r="T16" s="41">
        <f t="shared" si="0"/>
        <v>0</v>
      </c>
      <c r="U16" s="42">
        <f t="shared" si="1"/>
        <v>4</v>
      </c>
    </row>
    <row r="17" spans="1:21" ht="14.25">
      <c r="A17" s="23"/>
      <c r="B17" s="58"/>
      <c r="C17" s="58"/>
      <c r="D17" s="58"/>
      <c r="E17" s="58"/>
      <c r="F17" s="59"/>
      <c r="G17" s="25"/>
      <c r="H17" s="23"/>
      <c r="I17" s="23"/>
      <c r="J17" s="43"/>
      <c r="K17" s="23"/>
      <c r="L17" s="23"/>
      <c r="M17" s="23"/>
      <c r="N17" s="32"/>
      <c r="O17" s="32"/>
      <c r="P17" s="23"/>
      <c r="Q17" s="23"/>
      <c r="R17" s="24"/>
      <c r="S17" s="24"/>
      <c r="T17" s="41"/>
      <c r="U17" s="42"/>
    </row>
    <row r="18" spans="1:21" ht="14.25">
      <c r="A18" s="23"/>
      <c r="B18" s="58"/>
      <c r="C18" s="58"/>
      <c r="D18" s="58"/>
      <c r="E18" s="58"/>
      <c r="F18" s="59"/>
      <c r="G18" s="25"/>
      <c r="H18" s="23"/>
      <c r="I18" s="23"/>
      <c r="J18" s="43"/>
      <c r="K18" s="23"/>
      <c r="L18" s="23"/>
      <c r="M18" s="23"/>
      <c r="N18" s="32"/>
      <c r="O18" s="32"/>
      <c r="P18" s="23"/>
      <c r="Q18" s="23"/>
      <c r="R18" s="24"/>
      <c r="S18" s="24"/>
      <c r="T18" s="41"/>
      <c r="U18" s="42"/>
    </row>
    <row r="19" spans="1:21" ht="14.25">
      <c r="A19" s="23"/>
      <c r="B19" s="58"/>
      <c r="C19" s="58"/>
      <c r="D19" s="58"/>
      <c r="E19" s="58"/>
      <c r="F19" s="59"/>
      <c r="G19" s="25"/>
      <c r="H19" s="23"/>
      <c r="I19" s="23"/>
      <c r="J19" s="43"/>
      <c r="K19" s="23"/>
      <c r="L19" s="23"/>
      <c r="M19" s="23"/>
      <c r="N19" s="32"/>
      <c r="O19" s="32"/>
      <c r="P19" s="23"/>
      <c r="Q19" s="23"/>
      <c r="R19" s="24"/>
      <c r="S19" s="24"/>
      <c r="T19" s="41"/>
      <c r="U19" s="42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COUNTIF(U7:U16,"=1")</f>
        <v>1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COUNTIF(U7:U16,"=2")</f>
        <v>2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COUNTIF(U7:U16,"=3")</f>
        <v>0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COUNTIF(U7:U16,"=4")</f>
        <v>5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132</v>
      </c>
      <c r="C26">
        <f>SUM(C22:C25)</f>
        <v>8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39">
      <formula1>specklass</formula1>
    </dataValidation>
    <dataValidation type="list" allowBlank="1" showInputMessage="1" showErrorMessage="1" sqref="G9:G1339">
      <formula1>ovz</formula1>
    </dataValidation>
    <dataValidation type="list" allowBlank="1" showInputMessage="1" showErrorMessage="1" sqref="P9:Q1339">
      <formula1>work</formula1>
    </dataValidation>
    <dataValidation type="list" allowBlank="1" showInputMessage="1" showErrorMessage="1" sqref="M9:M1339">
      <formula1>type</formula1>
    </dataValidation>
    <dataValidation type="list" allowBlank="1" showInputMessage="1" showErrorMessage="1" sqref="I9:I1339">
      <formula1>municipal</formula1>
    </dataValidation>
    <dataValidation type="list" allowBlank="1" showInputMessage="1" showErrorMessage="1" sqref="K9:K1339">
      <formula1>t_class</formula1>
    </dataValidation>
    <dataValidation type="list" allowBlank="1" showInputMessage="1" showErrorMessage="1" sqref="H9:H1339">
      <formula1>rf</formula1>
    </dataValidation>
    <dataValidation type="list" allowBlank="1" showInputMessage="1" showErrorMessage="1" sqref="E9:E133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29"/>
  <sheetViews>
    <sheetView zoomScalePageLayoutView="0" workbookViewId="0" topLeftCell="A7">
      <selection activeCell="E18" sqref="E18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123</v>
      </c>
      <c r="D2" t="s">
        <v>127</v>
      </c>
      <c r="F2" s="39">
        <v>10</v>
      </c>
    </row>
    <row r="3" spans="2:3" ht="15">
      <c r="B3" s="1" t="s">
        <v>8</v>
      </c>
      <c r="C3" s="17">
        <v>43012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236</v>
      </c>
    </row>
    <row r="6" spans="1:10" ht="15" customHeight="1" thickBot="1">
      <c r="A6" s="16" t="s">
        <v>20</v>
      </c>
      <c r="C6" s="60" t="s">
        <v>27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224</v>
      </c>
      <c r="C9" s="58" t="s">
        <v>169</v>
      </c>
      <c r="D9" s="58" t="s">
        <v>170</v>
      </c>
      <c r="E9" s="58" t="s">
        <v>13</v>
      </c>
      <c r="F9" s="59">
        <v>38615</v>
      </c>
      <c r="G9" s="25"/>
      <c r="H9" s="23" t="s">
        <v>15</v>
      </c>
      <c r="I9" s="23" t="s">
        <v>79</v>
      </c>
      <c r="J9" s="43" t="s">
        <v>135</v>
      </c>
      <c r="K9" s="23">
        <v>6</v>
      </c>
      <c r="L9" s="23"/>
      <c r="M9" s="23" t="s">
        <v>9</v>
      </c>
      <c r="N9" s="32">
        <v>10</v>
      </c>
      <c r="O9" s="32"/>
      <c r="P9" s="23"/>
      <c r="Q9" s="23"/>
      <c r="R9" s="24" t="s">
        <v>290</v>
      </c>
      <c r="S9" s="24"/>
      <c r="T9" s="41">
        <f aca="true" t="shared" si="0" ref="T9:T15">(N9+O9)/F$2</f>
        <v>1</v>
      </c>
      <c r="U9" s="42">
        <f aca="true" t="shared" si="1" ref="U9:U15">IF(T9&gt;75%,1,IF(T9&gt;50%,2,IF(T9&gt;25%,3,4)))</f>
        <v>1</v>
      </c>
    </row>
    <row r="10" spans="1:21" ht="14.25">
      <c r="A10" s="23">
        <v>2</v>
      </c>
      <c r="B10" s="58" t="s">
        <v>227</v>
      </c>
      <c r="C10" s="58" t="s">
        <v>195</v>
      </c>
      <c r="D10" s="58" t="s">
        <v>192</v>
      </c>
      <c r="E10" s="58" t="s">
        <v>14</v>
      </c>
      <c r="F10" s="59">
        <v>38518</v>
      </c>
      <c r="G10" s="25"/>
      <c r="H10" s="23" t="s">
        <v>15</v>
      </c>
      <c r="I10" s="23" t="s">
        <v>79</v>
      </c>
      <c r="J10" s="43" t="s">
        <v>135</v>
      </c>
      <c r="K10" s="23">
        <v>6</v>
      </c>
      <c r="L10" s="23"/>
      <c r="M10" s="23" t="s">
        <v>9</v>
      </c>
      <c r="N10" s="32">
        <v>10</v>
      </c>
      <c r="O10" s="32"/>
      <c r="P10" s="23"/>
      <c r="Q10" s="23"/>
      <c r="R10" s="24" t="s">
        <v>289</v>
      </c>
      <c r="S10" s="24"/>
      <c r="T10" s="41">
        <f t="shared" si="0"/>
        <v>1</v>
      </c>
      <c r="U10" s="42">
        <f t="shared" si="1"/>
        <v>1</v>
      </c>
    </row>
    <row r="11" spans="1:21" ht="14.25">
      <c r="A11" s="23">
        <v>3</v>
      </c>
      <c r="B11" s="58" t="s">
        <v>226</v>
      </c>
      <c r="C11" s="58" t="s">
        <v>176</v>
      </c>
      <c r="D11" s="58" t="s">
        <v>154</v>
      </c>
      <c r="E11" s="58" t="s">
        <v>14</v>
      </c>
      <c r="F11" s="59">
        <v>38454</v>
      </c>
      <c r="G11" s="25"/>
      <c r="H11" s="23" t="s">
        <v>15</v>
      </c>
      <c r="I11" s="23" t="s">
        <v>79</v>
      </c>
      <c r="J11" s="43" t="s">
        <v>135</v>
      </c>
      <c r="K11" s="23">
        <v>6</v>
      </c>
      <c r="L11" s="23"/>
      <c r="M11" s="23" t="s">
        <v>10</v>
      </c>
      <c r="N11" s="32">
        <v>8</v>
      </c>
      <c r="O11" s="32"/>
      <c r="P11" s="23"/>
      <c r="Q11" s="23"/>
      <c r="R11" s="24" t="s">
        <v>290</v>
      </c>
      <c r="S11" s="24"/>
      <c r="T11" s="41">
        <f t="shared" si="0"/>
        <v>0.8</v>
      </c>
      <c r="U11" s="42">
        <f t="shared" si="1"/>
        <v>1</v>
      </c>
    </row>
    <row r="12" spans="1:21" ht="14.25">
      <c r="A12" s="23">
        <v>4</v>
      </c>
      <c r="B12" s="58" t="s">
        <v>249</v>
      </c>
      <c r="C12" s="58" t="s">
        <v>152</v>
      </c>
      <c r="D12" s="58" t="s">
        <v>250</v>
      </c>
      <c r="E12" s="58" t="s">
        <v>14</v>
      </c>
      <c r="F12" s="59">
        <v>38372</v>
      </c>
      <c r="G12" s="25"/>
      <c r="H12" s="23" t="s">
        <v>15</v>
      </c>
      <c r="I12" s="23" t="s">
        <v>79</v>
      </c>
      <c r="J12" s="43" t="s">
        <v>135</v>
      </c>
      <c r="K12" s="23">
        <v>6</v>
      </c>
      <c r="L12" s="23"/>
      <c r="M12" s="23" t="s">
        <v>10</v>
      </c>
      <c r="N12" s="32">
        <v>8</v>
      </c>
      <c r="O12" s="32"/>
      <c r="P12" s="23"/>
      <c r="Q12" s="23"/>
      <c r="R12" s="24" t="s">
        <v>290</v>
      </c>
      <c r="S12" s="24"/>
      <c r="T12" s="41">
        <f t="shared" si="0"/>
        <v>0.8</v>
      </c>
      <c r="U12" s="42">
        <f t="shared" si="1"/>
        <v>1</v>
      </c>
    </row>
    <row r="13" spans="1:21" ht="14.25">
      <c r="A13" s="23">
        <v>5</v>
      </c>
      <c r="B13" s="58" t="s">
        <v>225</v>
      </c>
      <c r="C13" s="58" t="s">
        <v>155</v>
      </c>
      <c r="D13" s="58" t="s">
        <v>177</v>
      </c>
      <c r="E13" s="58" t="s">
        <v>14</v>
      </c>
      <c r="F13" s="59">
        <v>38587</v>
      </c>
      <c r="G13" s="25"/>
      <c r="H13" s="23" t="s">
        <v>15</v>
      </c>
      <c r="I13" s="23" t="s">
        <v>79</v>
      </c>
      <c r="J13" s="43" t="s">
        <v>135</v>
      </c>
      <c r="K13" s="23">
        <v>6</v>
      </c>
      <c r="L13" s="23"/>
      <c r="M13" s="23"/>
      <c r="N13" s="32">
        <v>7</v>
      </c>
      <c r="O13" s="32"/>
      <c r="P13" s="23"/>
      <c r="Q13" s="23"/>
      <c r="R13" s="24" t="s">
        <v>289</v>
      </c>
      <c r="S13" s="24"/>
      <c r="T13" s="41">
        <f t="shared" si="0"/>
        <v>0.7</v>
      </c>
      <c r="U13" s="42">
        <f t="shared" si="1"/>
        <v>2</v>
      </c>
    </row>
    <row r="14" spans="1:21" ht="14.25">
      <c r="A14" s="23">
        <v>6</v>
      </c>
      <c r="B14" s="58" t="s">
        <v>248</v>
      </c>
      <c r="C14" s="58" t="s">
        <v>176</v>
      </c>
      <c r="D14" s="58" t="s">
        <v>205</v>
      </c>
      <c r="E14" s="58" t="s">
        <v>14</v>
      </c>
      <c r="F14" s="59">
        <v>38307</v>
      </c>
      <c r="G14" s="25"/>
      <c r="H14" s="23" t="s">
        <v>15</v>
      </c>
      <c r="I14" s="23" t="s">
        <v>79</v>
      </c>
      <c r="J14" s="43" t="s">
        <v>135</v>
      </c>
      <c r="K14" s="23">
        <v>6</v>
      </c>
      <c r="L14" s="23"/>
      <c r="M14" s="23"/>
      <c r="N14" s="32">
        <v>6</v>
      </c>
      <c r="O14" s="32"/>
      <c r="P14" s="23"/>
      <c r="Q14" s="23"/>
      <c r="R14" s="24" t="s">
        <v>289</v>
      </c>
      <c r="S14" s="24"/>
      <c r="T14" s="41">
        <f t="shared" si="0"/>
        <v>0.6</v>
      </c>
      <c r="U14" s="42">
        <f t="shared" si="1"/>
        <v>2</v>
      </c>
    </row>
    <row r="15" spans="1:21" ht="14.25">
      <c r="A15" s="23">
        <v>7</v>
      </c>
      <c r="B15" s="58" t="s">
        <v>219</v>
      </c>
      <c r="C15" s="58" t="s">
        <v>204</v>
      </c>
      <c r="D15" s="58" t="s">
        <v>247</v>
      </c>
      <c r="E15" s="58" t="s">
        <v>13</v>
      </c>
      <c r="F15" s="59">
        <v>38664</v>
      </c>
      <c r="G15" s="25"/>
      <c r="H15" s="23" t="s">
        <v>15</v>
      </c>
      <c r="I15" s="23" t="s">
        <v>79</v>
      </c>
      <c r="J15" s="43" t="s">
        <v>135</v>
      </c>
      <c r="K15" s="23">
        <v>6</v>
      </c>
      <c r="L15" s="23"/>
      <c r="M15" s="23"/>
      <c r="N15" s="32">
        <v>5</v>
      </c>
      <c r="O15" s="32"/>
      <c r="P15" s="23"/>
      <c r="Q15" s="23"/>
      <c r="R15" s="24" t="s">
        <v>289</v>
      </c>
      <c r="S15" s="24"/>
      <c r="T15" s="41">
        <f t="shared" si="0"/>
        <v>0.5</v>
      </c>
      <c r="U15" s="42">
        <f t="shared" si="1"/>
        <v>3</v>
      </c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t="s">
        <v>128</v>
      </c>
      <c r="C19">
        <f>COUNTIF(U9:U15,"=1")</f>
        <v>4</v>
      </c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t="s">
        <v>129</v>
      </c>
      <c r="C20">
        <f>COUNTIF(U9:U15,"=2")</f>
        <v>2</v>
      </c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130</v>
      </c>
      <c r="C21">
        <f>COUNTIF(U9:U15,"=3")</f>
        <v>1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131</v>
      </c>
      <c r="C22">
        <f>COUNTIF(U9:U15,"=4")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132</v>
      </c>
      <c r="C23">
        <f>SUM(C19:C22)</f>
        <v>7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4:19" ht="12.75"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4:19" ht="12.75"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4:19" ht="12.75"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49">
      <formula1>specklass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P9:Q1349">
      <formula1>work</formula1>
    </dataValidation>
    <dataValidation type="list" allowBlank="1" showInputMessage="1" showErrorMessage="1" sqref="M9:M1349">
      <formula1>type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E9:E134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29"/>
  <sheetViews>
    <sheetView zoomScalePageLayoutView="0" workbookViewId="0" topLeftCell="A6">
      <selection activeCell="E28" sqref="E28"/>
    </sheetView>
  </sheetViews>
  <sheetFormatPr defaultColWidth="9.00390625" defaultRowHeight="12.75"/>
  <cols>
    <col min="1" max="1" width="4.00390625" style="0" customWidth="1"/>
    <col min="2" max="2" width="14.003906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123</v>
      </c>
      <c r="D2" t="s">
        <v>127</v>
      </c>
      <c r="F2" s="39">
        <v>10</v>
      </c>
    </row>
    <row r="3" spans="2:3" ht="15">
      <c r="B3" s="1" t="s">
        <v>8</v>
      </c>
      <c r="C3" s="17">
        <v>43012</v>
      </c>
    </row>
    <row r="4" spans="2:3" ht="15">
      <c r="B4" s="15" t="s">
        <v>24</v>
      </c>
      <c r="C4" s="38" t="s">
        <v>126</v>
      </c>
    </row>
    <row r="5" spans="2:3" ht="15">
      <c r="B5" s="15" t="s">
        <v>25</v>
      </c>
      <c r="C5" t="s">
        <v>236</v>
      </c>
    </row>
    <row r="6" spans="1:10" ht="15" customHeight="1" thickBot="1">
      <c r="A6" s="16" t="s">
        <v>20</v>
      </c>
      <c r="C6" s="60" t="s">
        <v>27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  <c r="T8" s="40" t="s">
        <v>133</v>
      </c>
      <c r="U8" s="40" t="s">
        <v>134</v>
      </c>
    </row>
    <row r="9" spans="1:21" ht="14.25">
      <c r="A9" s="23">
        <v>1</v>
      </c>
      <c r="B9" s="58" t="s">
        <v>232</v>
      </c>
      <c r="C9" s="58" t="s">
        <v>233</v>
      </c>
      <c r="D9" s="58" t="s">
        <v>181</v>
      </c>
      <c r="E9" s="58"/>
      <c r="F9" s="59">
        <v>38852</v>
      </c>
      <c r="G9" s="25"/>
      <c r="H9" s="23" t="s">
        <v>15</v>
      </c>
      <c r="I9" s="23" t="s">
        <v>79</v>
      </c>
      <c r="J9" s="43" t="s">
        <v>135</v>
      </c>
      <c r="K9" s="23">
        <v>5</v>
      </c>
      <c r="L9" s="23"/>
      <c r="M9" s="23" t="s">
        <v>9</v>
      </c>
      <c r="N9" s="32">
        <v>10</v>
      </c>
      <c r="O9" s="32"/>
      <c r="P9" s="23"/>
      <c r="Q9" s="23"/>
      <c r="R9" s="24" t="s">
        <v>236</v>
      </c>
      <c r="S9" s="24"/>
      <c r="T9" s="41">
        <f aca="true" t="shared" si="0" ref="T9:T21">(N9+O9)/F$2</f>
        <v>1</v>
      </c>
      <c r="U9" s="42">
        <f aca="true" t="shared" si="1" ref="U9:U21">IF(T9&gt;75%,1,IF(T9&gt;50%,2,IF(T9&gt;25%,3,4)))</f>
        <v>1</v>
      </c>
    </row>
    <row r="10" spans="1:21" ht="14.25">
      <c r="A10" s="23">
        <v>2</v>
      </c>
      <c r="B10" s="58" t="s">
        <v>231</v>
      </c>
      <c r="C10" s="58" t="s">
        <v>180</v>
      </c>
      <c r="D10" s="58" t="s">
        <v>167</v>
      </c>
      <c r="E10" s="58"/>
      <c r="F10" s="59">
        <v>38894</v>
      </c>
      <c r="G10" s="25"/>
      <c r="H10" s="23" t="s">
        <v>15</v>
      </c>
      <c r="I10" s="23" t="s">
        <v>79</v>
      </c>
      <c r="J10" s="43" t="s">
        <v>135</v>
      </c>
      <c r="K10" s="23">
        <v>5</v>
      </c>
      <c r="L10" s="23"/>
      <c r="M10" s="23" t="s">
        <v>10</v>
      </c>
      <c r="N10" s="32">
        <v>9</v>
      </c>
      <c r="O10" s="32"/>
      <c r="P10" s="23"/>
      <c r="Q10" s="23"/>
      <c r="R10" s="24" t="s">
        <v>290</v>
      </c>
      <c r="S10" s="24"/>
      <c r="T10" s="41">
        <f t="shared" si="0"/>
        <v>0.9</v>
      </c>
      <c r="U10" s="42">
        <f t="shared" si="1"/>
        <v>1</v>
      </c>
    </row>
    <row r="11" spans="1:21" ht="14.25">
      <c r="A11" s="23">
        <v>3</v>
      </c>
      <c r="B11" s="58" t="s">
        <v>230</v>
      </c>
      <c r="C11" s="58" t="s">
        <v>164</v>
      </c>
      <c r="D11" s="58" t="s">
        <v>19</v>
      </c>
      <c r="E11" s="58"/>
      <c r="F11" s="59">
        <v>38890</v>
      </c>
      <c r="G11" s="25"/>
      <c r="H11" s="23" t="s">
        <v>15</v>
      </c>
      <c r="I11" s="23" t="s">
        <v>79</v>
      </c>
      <c r="J11" s="43" t="s">
        <v>135</v>
      </c>
      <c r="K11" s="23">
        <v>5</v>
      </c>
      <c r="L11" s="23"/>
      <c r="M11" s="23" t="s">
        <v>10</v>
      </c>
      <c r="N11" s="32">
        <v>8</v>
      </c>
      <c r="O11" s="32"/>
      <c r="P11" s="23"/>
      <c r="Q11" s="23"/>
      <c r="R11" s="24" t="s">
        <v>290</v>
      </c>
      <c r="S11" s="24"/>
      <c r="T11" s="41">
        <f t="shared" si="0"/>
        <v>0.8</v>
      </c>
      <c r="U11" s="42">
        <f t="shared" si="1"/>
        <v>1</v>
      </c>
    </row>
    <row r="12" spans="1:21" ht="14.25">
      <c r="A12" s="23">
        <v>4</v>
      </c>
      <c r="B12" s="58" t="s">
        <v>228</v>
      </c>
      <c r="C12" s="58" t="s">
        <v>214</v>
      </c>
      <c r="D12" s="58" t="s">
        <v>229</v>
      </c>
      <c r="E12" s="58"/>
      <c r="F12" s="59">
        <v>38754</v>
      </c>
      <c r="G12" s="25"/>
      <c r="H12" s="23" t="s">
        <v>15</v>
      </c>
      <c r="I12" s="23" t="s">
        <v>79</v>
      </c>
      <c r="J12" s="43" t="s">
        <v>135</v>
      </c>
      <c r="K12" s="23">
        <v>5</v>
      </c>
      <c r="L12" s="23"/>
      <c r="M12" s="23" t="s">
        <v>10</v>
      </c>
      <c r="N12" s="32">
        <v>7</v>
      </c>
      <c r="O12" s="32"/>
      <c r="P12" s="23"/>
      <c r="Q12" s="23"/>
      <c r="R12" s="24" t="s">
        <v>290</v>
      </c>
      <c r="S12" s="24"/>
      <c r="T12" s="41">
        <f t="shared" si="0"/>
        <v>0.7</v>
      </c>
      <c r="U12" s="42">
        <f t="shared" si="1"/>
        <v>2</v>
      </c>
    </row>
    <row r="13" spans="1:21" ht="14.25">
      <c r="A13" s="23">
        <v>5</v>
      </c>
      <c r="B13" s="58" t="s">
        <v>238</v>
      </c>
      <c r="C13" s="58" t="s">
        <v>239</v>
      </c>
      <c r="D13" s="58" t="s">
        <v>181</v>
      </c>
      <c r="E13" s="58"/>
      <c r="F13" s="59">
        <v>38808</v>
      </c>
      <c r="G13" s="25"/>
      <c r="H13" s="23" t="s">
        <v>15</v>
      </c>
      <c r="I13" s="23" t="s">
        <v>79</v>
      </c>
      <c r="J13" s="43" t="s">
        <v>135</v>
      </c>
      <c r="K13" s="23">
        <v>5</v>
      </c>
      <c r="L13" s="23"/>
      <c r="M13" s="23"/>
      <c r="N13" s="32">
        <v>6</v>
      </c>
      <c r="O13" s="32"/>
      <c r="P13" s="23"/>
      <c r="Q13" s="23"/>
      <c r="R13" s="24" t="s">
        <v>236</v>
      </c>
      <c r="S13" s="24"/>
      <c r="T13" s="41">
        <f t="shared" si="0"/>
        <v>0.6</v>
      </c>
      <c r="U13" s="42">
        <f t="shared" si="1"/>
        <v>2</v>
      </c>
    </row>
    <row r="14" spans="1:21" ht="14.25">
      <c r="A14" s="23">
        <v>6</v>
      </c>
      <c r="B14" s="58" t="s">
        <v>240</v>
      </c>
      <c r="C14" s="58" t="s">
        <v>187</v>
      </c>
      <c r="D14" s="58" t="s">
        <v>159</v>
      </c>
      <c r="E14" s="58"/>
      <c r="F14" s="59">
        <v>38876</v>
      </c>
      <c r="G14" s="25"/>
      <c r="H14" s="23" t="s">
        <v>15</v>
      </c>
      <c r="I14" s="23" t="s">
        <v>79</v>
      </c>
      <c r="J14" s="43" t="s">
        <v>135</v>
      </c>
      <c r="K14" s="23">
        <v>5</v>
      </c>
      <c r="L14" s="23"/>
      <c r="M14" s="23"/>
      <c r="N14" s="32">
        <v>6</v>
      </c>
      <c r="O14" s="32"/>
      <c r="P14" s="23"/>
      <c r="Q14" s="23"/>
      <c r="R14" s="24" t="s">
        <v>290</v>
      </c>
      <c r="S14" s="24"/>
      <c r="T14" s="41">
        <f t="shared" si="0"/>
        <v>0.6</v>
      </c>
      <c r="U14" s="42">
        <f t="shared" si="1"/>
        <v>2</v>
      </c>
    </row>
    <row r="15" spans="1:21" ht="14.25">
      <c r="A15" s="23">
        <v>7</v>
      </c>
      <c r="B15" s="58" t="s">
        <v>291</v>
      </c>
      <c r="C15" s="58" t="s">
        <v>262</v>
      </c>
      <c r="D15" s="58" t="s">
        <v>162</v>
      </c>
      <c r="E15" s="58"/>
      <c r="F15" s="59">
        <v>38837</v>
      </c>
      <c r="G15" s="25"/>
      <c r="H15" s="23" t="s">
        <v>15</v>
      </c>
      <c r="I15" s="23" t="s">
        <v>79</v>
      </c>
      <c r="J15" s="43" t="s">
        <v>135</v>
      </c>
      <c r="K15" s="23">
        <v>5</v>
      </c>
      <c r="L15" s="23"/>
      <c r="M15" s="23"/>
      <c r="N15" s="32">
        <v>6</v>
      </c>
      <c r="O15" s="32"/>
      <c r="P15" s="23"/>
      <c r="Q15" s="23"/>
      <c r="R15" s="24" t="s">
        <v>236</v>
      </c>
      <c r="S15" s="24"/>
      <c r="T15" s="41">
        <f t="shared" si="0"/>
        <v>0.6</v>
      </c>
      <c r="U15" s="42">
        <f t="shared" si="1"/>
        <v>2</v>
      </c>
    </row>
    <row r="16" spans="1:21" ht="14.25">
      <c r="A16" s="23">
        <v>8</v>
      </c>
      <c r="B16" s="58" t="s">
        <v>237</v>
      </c>
      <c r="C16" s="58" t="s">
        <v>214</v>
      </c>
      <c r="D16" s="58" t="s">
        <v>190</v>
      </c>
      <c r="E16" s="58"/>
      <c r="F16" s="59">
        <v>38925</v>
      </c>
      <c r="G16" s="59">
        <v>38925</v>
      </c>
      <c r="H16" s="23" t="s">
        <v>15</v>
      </c>
      <c r="I16" s="23" t="s">
        <v>79</v>
      </c>
      <c r="J16" s="43" t="s">
        <v>135</v>
      </c>
      <c r="K16" s="23">
        <v>5</v>
      </c>
      <c r="L16" s="23"/>
      <c r="M16" s="23"/>
      <c r="N16" s="32">
        <v>4</v>
      </c>
      <c r="O16" s="32"/>
      <c r="P16" s="23"/>
      <c r="Q16" s="23"/>
      <c r="R16" s="24" t="s">
        <v>236</v>
      </c>
      <c r="S16" s="24"/>
      <c r="T16" s="41">
        <f t="shared" si="0"/>
        <v>0.4</v>
      </c>
      <c r="U16" s="42">
        <f t="shared" si="1"/>
        <v>3</v>
      </c>
    </row>
    <row r="17" spans="1:21" ht="14.25">
      <c r="A17" s="23">
        <v>9</v>
      </c>
      <c r="B17" s="58" t="s">
        <v>241</v>
      </c>
      <c r="C17" s="58" t="s">
        <v>179</v>
      </c>
      <c r="D17" s="58" t="s">
        <v>162</v>
      </c>
      <c r="E17" s="58"/>
      <c r="F17" s="59">
        <v>39037</v>
      </c>
      <c r="G17" s="25"/>
      <c r="H17" s="23" t="s">
        <v>15</v>
      </c>
      <c r="I17" s="23" t="s">
        <v>79</v>
      </c>
      <c r="J17" s="43" t="s">
        <v>135</v>
      </c>
      <c r="K17" s="23">
        <v>5</v>
      </c>
      <c r="L17" s="23"/>
      <c r="M17" s="23"/>
      <c r="N17" s="32">
        <v>4</v>
      </c>
      <c r="O17" s="32"/>
      <c r="P17" s="23"/>
      <c r="Q17" s="23"/>
      <c r="R17" s="24" t="s">
        <v>290</v>
      </c>
      <c r="S17" s="24"/>
      <c r="T17" s="41">
        <f t="shared" si="0"/>
        <v>0.4</v>
      </c>
      <c r="U17" s="42">
        <f t="shared" si="1"/>
        <v>3</v>
      </c>
    </row>
    <row r="18" spans="1:21" ht="14.25">
      <c r="A18" s="23">
        <v>10</v>
      </c>
      <c r="B18" s="58" t="s">
        <v>243</v>
      </c>
      <c r="C18" s="58" t="s">
        <v>244</v>
      </c>
      <c r="D18" s="58" t="s">
        <v>185</v>
      </c>
      <c r="E18" s="58"/>
      <c r="F18" s="59">
        <v>38933</v>
      </c>
      <c r="G18" s="25"/>
      <c r="H18" s="23" t="s">
        <v>15</v>
      </c>
      <c r="I18" s="23" t="s">
        <v>79</v>
      </c>
      <c r="J18" s="43" t="s">
        <v>135</v>
      </c>
      <c r="K18" s="23">
        <v>5</v>
      </c>
      <c r="L18" s="23"/>
      <c r="M18" s="23"/>
      <c r="N18" s="32">
        <v>4</v>
      </c>
      <c r="O18" s="32"/>
      <c r="P18" s="23"/>
      <c r="Q18" s="23"/>
      <c r="R18" s="24" t="s">
        <v>236</v>
      </c>
      <c r="S18" s="24"/>
      <c r="T18" s="41">
        <f t="shared" si="0"/>
        <v>0.4</v>
      </c>
      <c r="U18" s="42">
        <f t="shared" si="1"/>
        <v>3</v>
      </c>
    </row>
    <row r="19" spans="1:21" ht="14.25">
      <c r="A19" s="23">
        <v>11</v>
      </c>
      <c r="B19" s="58" t="s">
        <v>217</v>
      </c>
      <c r="C19" s="58" t="s">
        <v>245</v>
      </c>
      <c r="D19" s="58" t="s">
        <v>162</v>
      </c>
      <c r="E19" s="58"/>
      <c r="F19" s="59">
        <v>38698</v>
      </c>
      <c r="G19" s="25"/>
      <c r="H19" s="23" t="s">
        <v>15</v>
      </c>
      <c r="I19" s="23" t="s">
        <v>79</v>
      </c>
      <c r="J19" s="43" t="s">
        <v>135</v>
      </c>
      <c r="K19" s="23">
        <v>5</v>
      </c>
      <c r="L19" s="23"/>
      <c r="M19" s="23"/>
      <c r="N19" s="32">
        <v>4</v>
      </c>
      <c r="O19" s="32"/>
      <c r="P19" s="23"/>
      <c r="Q19" s="23"/>
      <c r="R19" s="24" t="s">
        <v>290</v>
      </c>
      <c r="S19" s="24"/>
      <c r="T19" s="41">
        <f t="shared" si="0"/>
        <v>0.4</v>
      </c>
      <c r="U19" s="42">
        <f t="shared" si="1"/>
        <v>3</v>
      </c>
    </row>
    <row r="20" spans="1:21" ht="14.25">
      <c r="A20" s="23">
        <v>12</v>
      </c>
      <c r="B20" s="58" t="s">
        <v>246</v>
      </c>
      <c r="C20" s="58" t="s">
        <v>169</v>
      </c>
      <c r="D20" s="58" t="s">
        <v>213</v>
      </c>
      <c r="E20" s="58"/>
      <c r="F20" s="59">
        <v>38783</v>
      </c>
      <c r="G20" s="25"/>
      <c r="H20" s="23" t="s">
        <v>15</v>
      </c>
      <c r="I20" s="23" t="s">
        <v>79</v>
      </c>
      <c r="J20" s="43" t="s">
        <v>135</v>
      </c>
      <c r="K20" s="23">
        <v>5</v>
      </c>
      <c r="L20" s="23"/>
      <c r="M20" s="23"/>
      <c r="N20" s="32">
        <v>4</v>
      </c>
      <c r="O20" s="32"/>
      <c r="P20" s="23"/>
      <c r="Q20" s="23"/>
      <c r="R20" s="24" t="s">
        <v>290</v>
      </c>
      <c r="S20" s="24"/>
      <c r="T20" s="41">
        <f t="shared" si="0"/>
        <v>0.4</v>
      </c>
      <c r="U20" s="42">
        <f t="shared" si="1"/>
        <v>3</v>
      </c>
    </row>
    <row r="21" spans="1:21" ht="14.25">
      <c r="A21" s="23">
        <v>13</v>
      </c>
      <c r="B21" s="58" t="s">
        <v>242</v>
      </c>
      <c r="C21" s="58" t="s">
        <v>211</v>
      </c>
      <c r="D21" s="58" t="s">
        <v>229</v>
      </c>
      <c r="E21" s="58"/>
      <c r="F21" s="59">
        <v>38733</v>
      </c>
      <c r="G21" s="25"/>
      <c r="H21" s="23" t="s">
        <v>15</v>
      </c>
      <c r="I21" s="23" t="s">
        <v>79</v>
      </c>
      <c r="J21" s="43" t="s">
        <v>135</v>
      </c>
      <c r="K21" s="23">
        <v>5</v>
      </c>
      <c r="L21" s="23"/>
      <c r="M21" s="23"/>
      <c r="N21" s="32">
        <v>3</v>
      </c>
      <c r="O21" s="32"/>
      <c r="P21" s="23"/>
      <c r="Q21" s="23"/>
      <c r="R21" s="24" t="s">
        <v>290</v>
      </c>
      <c r="S21" s="24"/>
      <c r="T21" s="41">
        <f t="shared" si="0"/>
        <v>0.3</v>
      </c>
      <c r="U21" s="42">
        <f t="shared" si="1"/>
        <v>3</v>
      </c>
    </row>
    <row r="22" spans="1:21" ht="14.25">
      <c r="A22" s="58"/>
      <c r="B22" s="58"/>
      <c r="C22" s="58"/>
      <c r="D22" s="58"/>
      <c r="E22" s="58"/>
      <c r="F22" s="59"/>
      <c r="G22" s="25"/>
      <c r="H22" s="23"/>
      <c r="I22" s="23"/>
      <c r="J22" s="43"/>
      <c r="K22" s="23"/>
      <c r="L22" s="23"/>
      <c r="M22" s="23"/>
      <c r="N22" s="32"/>
      <c r="O22" s="32"/>
      <c r="P22" s="23"/>
      <c r="Q22" s="23"/>
      <c r="R22" s="24"/>
      <c r="S22" s="24"/>
      <c r="T22" s="41"/>
      <c r="U22" s="42"/>
    </row>
    <row r="23" spans="1:21" ht="14.25">
      <c r="A23" s="58"/>
      <c r="B23" s="58"/>
      <c r="C23" s="58"/>
      <c r="D23" s="58"/>
      <c r="E23" s="58"/>
      <c r="F23" s="59"/>
      <c r="G23" s="25"/>
      <c r="H23" s="23"/>
      <c r="I23" s="23"/>
      <c r="J23" s="43"/>
      <c r="K23" s="23"/>
      <c r="L23" s="23"/>
      <c r="M23" s="23"/>
      <c r="N23" s="32"/>
      <c r="O23" s="32"/>
      <c r="P23" s="23"/>
      <c r="Q23" s="23"/>
      <c r="R23" s="24"/>
      <c r="S23" s="24"/>
      <c r="T23" s="41"/>
      <c r="U23" s="42"/>
    </row>
    <row r="24" spans="1:19" ht="12.75">
      <c r="A24" t="s">
        <v>128</v>
      </c>
      <c r="C24">
        <f>COUNTIF(U9:U21,"=1")</f>
        <v>3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129</v>
      </c>
      <c r="C25">
        <f>COUNTIF(U9:U21,"=2")</f>
        <v>4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t="s">
        <v>130</v>
      </c>
      <c r="C26">
        <f>COUNTIF(U9:U21,"=3")</f>
        <v>6</v>
      </c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t="s">
        <v>131</v>
      </c>
      <c r="C27">
        <f>COUNTIF(U9:U21,"=4")</f>
        <v>0</v>
      </c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t="s">
        <v>132</v>
      </c>
      <c r="C28">
        <f>SUM(C24:C27)</f>
        <v>13</v>
      </c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9">
      <formula1>sex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M9:M1349">
      <formula1>type</formula1>
    </dataValidation>
    <dataValidation type="list" allowBlank="1" showInputMessage="1" showErrorMessage="1" sqref="P9:Q1349">
      <formula1>work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L9:L134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8.375" style="0" customWidth="1"/>
  </cols>
  <sheetData>
    <row r="1" spans="2:15" ht="15.75">
      <c r="B1" s="44"/>
      <c r="D1" s="44"/>
      <c r="E1" s="44"/>
      <c r="F1" s="44" t="s">
        <v>136</v>
      </c>
      <c r="G1" s="44"/>
      <c r="I1" s="44"/>
      <c r="J1" s="44"/>
      <c r="K1" s="44"/>
      <c r="L1" s="44"/>
      <c r="M1" s="44"/>
      <c r="N1" s="44"/>
      <c r="O1" s="44"/>
    </row>
    <row r="2" spans="2:15" ht="15.75">
      <c r="B2" s="44"/>
      <c r="D2" s="44"/>
      <c r="E2" s="44"/>
      <c r="F2" s="44" t="s">
        <v>168</v>
      </c>
      <c r="G2" s="44"/>
      <c r="I2" s="44"/>
      <c r="J2" s="44"/>
      <c r="K2" s="44"/>
      <c r="L2" s="44"/>
      <c r="M2" s="44"/>
      <c r="N2" s="44"/>
      <c r="O2" s="44"/>
    </row>
    <row r="3" spans="2:15" ht="12.75">
      <c r="B3" s="45"/>
      <c r="D3" s="45"/>
      <c r="E3" s="45"/>
      <c r="F3" s="45" t="s">
        <v>294</v>
      </c>
      <c r="G3" s="45"/>
      <c r="I3" s="45"/>
      <c r="J3" s="45"/>
      <c r="K3" s="45"/>
      <c r="L3" s="45"/>
      <c r="M3" s="45"/>
      <c r="N3" s="45"/>
      <c r="O3" s="45"/>
    </row>
    <row r="4" spans="1:15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3.5" thickBot="1">
      <c r="A6" s="47"/>
      <c r="B6" s="47"/>
      <c r="C6" s="47"/>
      <c r="D6" s="47"/>
      <c r="E6" s="47"/>
      <c r="F6" s="47"/>
      <c r="G6" s="47"/>
      <c r="H6" s="48"/>
      <c r="I6" s="48"/>
      <c r="J6" s="48"/>
      <c r="K6" s="48"/>
      <c r="L6" s="49"/>
      <c r="M6" s="50"/>
      <c r="N6" s="50"/>
      <c r="O6" s="49"/>
    </row>
    <row r="7" spans="1:15" ht="13.5" thickBot="1">
      <c r="A7" s="61" t="s">
        <v>137</v>
      </c>
      <c r="B7" s="65" t="s">
        <v>138</v>
      </c>
      <c r="C7" s="67"/>
      <c r="D7" s="67"/>
      <c r="E7" s="67"/>
      <c r="F7" s="67"/>
      <c r="G7" s="67"/>
      <c r="H7" s="67"/>
      <c r="I7" s="68"/>
      <c r="J7" s="65" t="s">
        <v>139</v>
      </c>
      <c r="K7" s="69" t="s">
        <v>140</v>
      </c>
      <c r="L7" s="61" t="s">
        <v>141</v>
      </c>
      <c r="M7" s="61" t="s">
        <v>142</v>
      </c>
      <c r="N7" s="61" t="s">
        <v>143</v>
      </c>
      <c r="O7" s="61" t="s">
        <v>144</v>
      </c>
    </row>
    <row r="8" spans="1:15" ht="13.5" thickBot="1">
      <c r="A8" s="64"/>
      <c r="B8" s="66"/>
      <c r="C8" s="51" t="s">
        <v>145</v>
      </c>
      <c r="D8" s="51" t="s">
        <v>146</v>
      </c>
      <c r="E8" s="51" t="s">
        <v>147</v>
      </c>
      <c r="F8" s="51" t="s">
        <v>148</v>
      </c>
      <c r="G8" s="51" t="s">
        <v>149</v>
      </c>
      <c r="H8" s="51" t="s">
        <v>150</v>
      </c>
      <c r="I8" s="52" t="s">
        <v>151</v>
      </c>
      <c r="J8" s="66"/>
      <c r="K8" s="70"/>
      <c r="L8" s="71"/>
      <c r="M8" s="62"/>
      <c r="N8" s="62"/>
      <c r="O8" s="63"/>
    </row>
    <row r="9" spans="1:16" ht="24.75" thickBot="1">
      <c r="A9" s="53" t="s">
        <v>295</v>
      </c>
      <c r="B9" s="54">
        <f>SUM(C9:I9)</f>
        <v>67</v>
      </c>
      <c r="C9" s="54">
        <f>5!C28</f>
        <v>13</v>
      </c>
      <c r="D9" s="54">
        <f>6!C23</f>
        <v>7</v>
      </c>
      <c r="E9" s="54">
        <f>7!C26</f>
        <v>8</v>
      </c>
      <c r="F9" s="54">
        <f>8!C28</f>
        <v>10</v>
      </c>
      <c r="G9" s="54">
        <f>9!$C32</f>
        <v>14</v>
      </c>
      <c r="H9" s="54">
        <f>'10'!$C24</f>
        <v>7</v>
      </c>
      <c r="I9" s="54">
        <f>'11'!C22</f>
        <v>8</v>
      </c>
      <c r="J9" s="55">
        <v>7</v>
      </c>
      <c r="K9" s="56">
        <v>10</v>
      </c>
      <c r="L9" s="56">
        <f>'11'!C21+'10'!C23+9!C31+8!C27+7!C25+6!C22+5!C27</f>
        <v>37</v>
      </c>
      <c r="M9" s="56">
        <f>'11'!C20+'10'!C22+9!C30+8!C26+7!C24+6!C21+5!C26</f>
        <v>8</v>
      </c>
      <c r="N9" s="56">
        <f>'11'!C19+'10'!C21+9!C29+8!C25+7!C23+6!C20+5!C25</f>
        <v>10</v>
      </c>
      <c r="O9" s="56">
        <f>5!C24+6!C19+7!C22+8!C24+9!C28+'10'!C20+'11'!C18</f>
        <v>12</v>
      </c>
      <c r="P9" s="57">
        <f>SUM(L9:O9)</f>
        <v>67</v>
      </c>
    </row>
  </sheetData>
  <sheetProtection/>
  <mergeCells count="9">
    <mergeCell ref="M7:M8"/>
    <mergeCell ref="N7:N8"/>
    <mergeCell ref="O7:O8"/>
    <mergeCell ref="A7:A8"/>
    <mergeCell ref="B7:B8"/>
    <mergeCell ref="C7:I7"/>
    <mergeCell ref="J7:J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2017-10-16T09:52:58Z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