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65356" windowWidth="13635" windowHeight="6705" tabRatio="413" activeTab="0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  <sheet name="Сводная" sheetId="9" r:id="rId9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<sst xmlns="http://schemas.openxmlformats.org/spreadsheetml/2006/main" count="706" uniqueCount="232">
  <si>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</si>
  <si>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</si>
  <si>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</si>
  <si>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</si>
  <si>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</si>
  <si>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</si>
  <si>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</si>
  <si>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</si>
  <si>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</si>
  <si>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</si>
  <si>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</si>
  <si>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</si>
  <si>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</si>
  <si>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</si>
  <si>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</si>
  <si>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</si>
  <si>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</si>
  <si>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</si>
  <si>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</si>
  <si>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</si>
  <si>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</si>
  <si>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</si>
  <si>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</si>
  <si>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</si>
  <si>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</si>
  <si>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</si>
  <si>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</si>
  <si>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</si>
  <si>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</si>
  <si>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</si>
  <si>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</si>
  <si>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</si>
  <si>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</si>
  <si>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</si>
  <si>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</si>
  <si>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</si>
  <si>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</si>
  <si>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</si>
  <si>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</si>
  <si>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</si>
  <si>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</si>
  <si>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</si>
  <si>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</si>
  <si>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</si>
  <si>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</si>
  <si>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</si>
  <si>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</si>
  <si>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</si>
  <si>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</si>
  <si>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</si>
  <si>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</si>
  <si>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</si>
  <si>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</si>
  <si>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</si>
  <si>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</si>
  <si>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</si>
  <si>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</si>
  <si>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</si>
  <si>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</si>
  <si>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</si>
  <si>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</si>
  <si>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</si>
  <si>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</si>
  <si>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</si>
  <si>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</si>
  <si>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</si>
  <si>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</si>
  <si>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</si>
  <si>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</si>
  <si>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</si>
  <si>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</si>
  <si>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</si>
  <si>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</si>
  <si>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</si>
  <si>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</si>
  <si>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</si>
  <si>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</si>
  <si>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</si>
  <si>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</si>
  <si>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</si>
  <si>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</si>
  <si>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</si>
  <si>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</si>
  <si>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</si>
  <si>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</si>
  <si>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</si>
  <si>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</si>
  <si>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</si>
  <si>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</si>
  <si>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</si>
  <si>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</si>
  <si>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</si>
  <si>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</si>
  <si>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</si>
  <si>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</si>
  <si>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</si>
  <si>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</si>
  <si>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</si>
  <si>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</si>
  <si>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</si>
  <si>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</si>
  <si>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</si>
  <si>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</si>
  <si>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</si>
  <si>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</si>
  <si>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</si>
  <si>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</si>
  <si>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</si>
  <si>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</si>
  <si>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</si>
  <si>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</si>
  <si>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</si>
  <si>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</si>
  <si>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</si>
  <si>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</si>
  <si>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</si>
  <si>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</si>
  <si>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</si>
  <si>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</si>
  <si>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</si>
  <si>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</si>
  <si>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</si>
  <si>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</si>
  <si>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</si>
  <si>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</si>
  <si>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</t>
  </si>
  <si>
    <t>Максимальный балл</t>
  </si>
  <si>
    <t>&gt;75%</t>
  </si>
  <si>
    <t>&gt;50%</t>
  </si>
  <si>
    <t>&gt;25%</t>
  </si>
  <si>
    <t>&gt;0%</t>
  </si>
  <si>
    <t>Всего</t>
  </si>
  <si>
    <t>% выполнения заданий</t>
  </si>
  <si>
    <t>Code</t>
  </si>
  <si>
    <t>лицей №1'</t>
  </si>
  <si>
    <t>Протокол</t>
  </si>
  <si>
    <t>Предмет</t>
  </si>
  <si>
    <t>Всего участников</t>
  </si>
  <si>
    <t>Количество победителей</t>
  </si>
  <si>
    <t>Количество призеров</t>
  </si>
  <si>
    <t>Менее 25% заданий</t>
  </si>
  <si>
    <t>менее 50% заданий</t>
  </si>
  <si>
    <t>до 75% заданий</t>
  </si>
  <si>
    <t>Более 75% заданий</t>
  </si>
  <si>
    <t>5 кл.</t>
  </si>
  <si>
    <t>6 кл.</t>
  </si>
  <si>
    <t>7 кл.</t>
  </si>
  <si>
    <t>8 кл.</t>
  </si>
  <si>
    <t>9 кл.</t>
  </si>
  <si>
    <t>10 кл.</t>
  </si>
  <si>
    <t>11 кл.</t>
  </si>
  <si>
    <t>Елизавета</t>
  </si>
  <si>
    <t>Сергеевна</t>
  </si>
  <si>
    <t>Екатерина</t>
  </si>
  <si>
    <t>Абрашина</t>
  </si>
  <si>
    <t>Кристина</t>
  </si>
  <si>
    <t>Евгеньевна</t>
  </si>
  <si>
    <t>Сергеевич</t>
  </si>
  <si>
    <t>Антон</t>
  </si>
  <si>
    <t>Дмитриевич</t>
  </si>
  <si>
    <t>Андреевич</t>
  </si>
  <si>
    <t>Александрович</t>
  </si>
  <si>
    <t>Витальевич</t>
  </si>
  <si>
    <t>Ушаков</t>
  </si>
  <si>
    <t>Александр</t>
  </si>
  <si>
    <t>Алексеевна</t>
  </si>
  <si>
    <t>Светлана</t>
  </si>
  <si>
    <t>Алексей</t>
  </si>
  <si>
    <t>Дарья</t>
  </si>
  <si>
    <t>Олеговна</t>
  </si>
  <si>
    <t>Тарарай</t>
  </si>
  <si>
    <t>Алина</t>
  </si>
  <si>
    <t>Вячеславовна</t>
  </si>
  <si>
    <t>Игоревич</t>
  </si>
  <si>
    <t>Андреевна</t>
  </si>
  <si>
    <t>Андрей</t>
  </si>
  <si>
    <t>Владимировна</t>
  </si>
  <si>
    <t>Виктория</t>
  </si>
  <si>
    <t>участников школьного этапа всероссийской олимпиады школьников 2017/18 учебного года</t>
  </si>
  <si>
    <t>география</t>
  </si>
  <si>
    <t>Полина</t>
  </si>
  <si>
    <t>Мусаева</t>
  </si>
  <si>
    <t>Дамировна</t>
  </si>
  <si>
    <t>Клочко</t>
  </si>
  <si>
    <t>Анастасия</t>
  </si>
  <si>
    <t>Рубанов</t>
  </si>
  <si>
    <t>Цветкова</t>
  </si>
  <si>
    <t>Ия</t>
  </si>
  <si>
    <t>Александровна</t>
  </si>
  <si>
    <t>Шпагина</t>
  </si>
  <si>
    <t>Витальевна</t>
  </si>
  <si>
    <t>Пинчук</t>
  </si>
  <si>
    <t>Байкова</t>
  </si>
  <si>
    <t>София</t>
  </si>
  <si>
    <t>Конотоп</t>
  </si>
  <si>
    <t>Тарас</t>
  </si>
  <si>
    <t>Бароновский</t>
  </si>
  <si>
    <t>Ростислав</t>
  </si>
  <si>
    <t>Богдан</t>
  </si>
  <si>
    <t>Владислав</t>
  </si>
  <si>
    <t>Викторович</t>
  </si>
  <si>
    <t>Сенюкова</t>
  </si>
  <si>
    <t>Дмитриевна</t>
  </si>
  <si>
    <t>Лебедева Наталья Валерьевна</t>
  </si>
  <si>
    <t>Макаева</t>
  </si>
  <si>
    <t>Яна</t>
  </si>
  <si>
    <t>Мурашова</t>
  </si>
  <si>
    <t>Геннадьевна</t>
  </si>
  <si>
    <t>Титова</t>
  </si>
  <si>
    <t>Богданов</t>
  </si>
  <si>
    <t>Цирис</t>
  </si>
  <si>
    <t>Дунина</t>
  </si>
  <si>
    <t>Калинина</t>
  </si>
  <si>
    <t>Коченовская</t>
  </si>
  <si>
    <t>Ковалькова</t>
  </si>
  <si>
    <t>Милана</t>
  </si>
  <si>
    <t>Максимовна</t>
  </si>
  <si>
    <t>Хачатрян</t>
  </si>
  <si>
    <t>Меликовна</t>
  </si>
  <si>
    <t>Пшенникова</t>
  </si>
  <si>
    <t>Воронин</t>
  </si>
  <si>
    <t>Никита</t>
  </si>
  <si>
    <t>Гребенников</t>
  </si>
  <si>
    <t>Куклин</t>
  </si>
  <si>
    <t>Вахрамеева</t>
  </si>
  <si>
    <t>Владислава</t>
  </si>
  <si>
    <t>Максимов</t>
  </si>
  <si>
    <t>Матвиевская</t>
  </si>
  <si>
    <t>Ульяна</t>
  </si>
  <si>
    <t>по праву в МАОУ лицее №1</t>
  </si>
  <si>
    <t>право</t>
  </si>
  <si>
    <t>Кондратьев Антон Валерьевич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</si>
</sst>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8" fillId="0" borderId="0" xfId="43" applyAlignment="1" applyProtection="1">
      <alignment/>
      <protection/>
    </xf>
    <xf numFmtId="0" fontId="0" fillId="24" borderId="17" xfId="0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9" fontId="0" fillId="0" borderId="0" xfId="59" applyFont="1" applyFill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 quotePrefix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top"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0" fontId="33" fillId="0" borderId="23" xfId="0" applyFont="1" applyBorder="1" applyAlignment="1">
      <alignment horizontal="center" wrapText="1"/>
    </xf>
    <xf numFmtId="0" fontId="34" fillId="0" borderId="24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7" xfId="0" applyFont="1" applyBorder="1" applyAlignment="1">
      <alignment vertical="center"/>
    </xf>
    <xf numFmtId="14" fontId="0" fillId="0" borderId="17" xfId="33" applyNumberFormat="1" applyFont="1" applyBorder="1" applyAlignment="1" applyProtection="1">
      <alignment/>
      <protection/>
    </xf>
    <xf numFmtId="0" fontId="1" fillId="0" borderId="15" xfId="54" applyFill="1" applyBorder="1" applyAlignment="1">
      <alignment vertical="center" wrapText="1"/>
      <protection/>
    </xf>
    <xf numFmtId="0" fontId="24" fillId="0" borderId="17" xfId="0" applyFont="1" applyFill="1" applyBorder="1" applyAlignment="1">
      <alignment vertical="center"/>
    </xf>
    <xf numFmtId="49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7" xfId="0" applyBorder="1" applyAlignment="1">
      <alignment/>
    </xf>
    <xf numFmtId="0" fontId="21" fillId="0" borderId="23" xfId="0" applyFont="1" applyBorder="1" applyAlignment="1">
      <alignment horizontal="left"/>
    </xf>
    <xf numFmtId="0" fontId="33" fillId="0" borderId="19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33" fillId="0" borderId="24" xfId="0" applyFont="1" applyBorder="1" applyAlignment="1">
      <alignment horizontal="center" wrapText="1"/>
    </xf>
    <xf numFmtId="0" fontId="33" fillId="0" borderId="19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0" fillId="0" borderId="24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0"/>
  <sheetViews>
    <sheetView showGridLines="0" tabSelected="1" zoomScale="85" zoomScaleNormal="85" zoomScalePageLayoutView="0" workbookViewId="0" topLeftCell="A1">
      <pane ySplit="8" topLeftCell="A11" activePane="bottomLeft" state="frozen"/>
      <selection pane="topLeft" activeCell="A1" sqref="A1"/>
      <selection pane="bottomLeft" activeCell="R11" sqref="R11:R13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97</v>
      </c>
      <c r="D2" t="s">
        <v>126</v>
      </c>
      <c r="F2" s="39">
        <v>77</v>
      </c>
    </row>
    <row r="3" spans="2:3" ht="15">
      <c r="B3" s="1" t="s">
        <v>8</v>
      </c>
      <c r="C3" s="17">
        <v>43010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203</v>
      </c>
    </row>
    <row r="6" spans="1:10" ht="15" customHeight="1" thickBot="1">
      <c r="A6" s="16" t="s">
        <v>20</v>
      </c>
      <c r="C6" s="65" t="s">
        <v>27</v>
      </c>
      <c r="D6" s="65"/>
      <c r="E6" s="65"/>
      <c r="F6" s="65"/>
      <c r="G6" s="65"/>
      <c r="H6" s="65"/>
      <c r="I6" s="65"/>
      <c r="J6" s="65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204</v>
      </c>
      <c r="C9" s="58" t="s">
        <v>205</v>
      </c>
      <c r="D9" s="58" t="s">
        <v>202</v>
      </c>
      <c r="E9" s="58" t="s">
        <v>14</v>
      </c>
      <c r="F9" s="59">
        <v>36605</v>
      </c>
      <c r="G9" s="25"/>
      <c r="H9" s="23" t="s">
        <v>15</v>
      </c>
      <c r="I9" s="23" t="s">
        <v>79</v>
      </c>
      <c r="J9" s="43" t="s">
        <v>134</v>
      </c>
      <c r="K9" s="23">
        <v>11</v>
      </c>
      <c r="L9" s="23"/>
      <c r="M9" s="23"/>
      <c r="N9" s="32">
        <v>24</v>
      </c>
      <c r="O9" s="32"/>
      <c r="P9" s="23"/>
      <c r="Q9" s="23"/>
      <c r="R9" s="64"/>
      <c r="S9" s="24"/>
      <c r="T9" s="41">
        <f>(N9+O9)/F$2</f>
        <v>0.3116883116883117</v>
      </c>
      <c r="U9" s="42">
        <f>IF(T9&gt;75%,1,IF(T9&gt;50%,2,IF(T9&gt;25%,3,4)))</f>
        <v>3</v>
      </c>
    </row>
    <row r="10" spans="1:21" ht="14.25">
      <c r="A10" s="23">
        <v>2</v>
      </c>
      <c r="B10" s="58" t="s">
        <v>208</v>
      </c>
      <c r="C10" s="58" t="s">
        <v>171</v>
      </c>
      <c r="D10" s="58" t="s">
        <v>156</v>
      </c>
      <c r="E10" s="58" t="s">
        <v>14</v>
      </c>
      <c r="F10" s="59">
        <v>36821</v>
      </c>
      <c r="G10" s="25"/>
      <c r="H10" s="23" t="s">
        <v>15</v>
      </c>
      <c r="I10" s="23" t="s">
        <v>79</v>
      </c>
      <c r="J10" s="43" t="s">
        <v>134</v>
      </c>
      <c r="K10" s="23">
        <v>11</v>
      </c>
      <c r="L10" s="23"/>
      <c r="M10" s="23"/>
      <c r="N10" s="32">
        <v>20</v>
      </c>
      <c r="O10" s="32"/>
      <c r="P10" s="23"/>
      <c r="Q10" s="23"/>
      <c r="R10" s="64"/>
      <c r="S10" s="24"/>
      <c r="T10" s="41">
        <f>(N10+O10)/F$2</f>
        <v>0.2597402597402597</v>
      </c>
      <c r="U10" s="42">
        <f>IF(T10&gt;75%,1,IF(T10&gt;50%,2,IF(T10&gt;25%,3,4)))</f>
        <v>3</v>
      </c>
    </row>
    <row r="11" spans="1:21" ht="14.25">
      <c r="A11" s="23">
        <v>3</v>
      </c>
      <c r="B11" s="58" t="s">
        <v>163</v>
      </c>
      <c r="C11" s="58" t="s">
        <v>175</v>
      </c>
      <c r="D11" s="58" t="s">
        <v>160</v>
      </c>
      <c r="E11" s="58" t="s">
        <v>13</v>
      </c>
      <c r="F11" s="59">
        <v>36602</v>
      </c>
      <c r="G11" s="25"/>
      <c r="H11" s="23" t="s">
        <v>15</v>
      </c>
      <c r="I11" s="23" t="s">
        <v>79</v>
      </c>
      <c r="J11" s="43" t="s">
        <v>134</v>
      </c>
      <c r="K11" s="23">
        <v>11</v>
      </c>
      <c r="L11" s="23"/>
      <c r="M11" s="23"/>
      <c r="N11" s="32">
        <v>19</v>
      </c>
      <c r="O11" s="32"/>
      <c r="P11" s="23"/>
      <c r="Q11" s="23"/>
      <c r="R11" s="64" t="s">
        <v>231</v>
      </c>
      <c r="S11" s="24"/>
      <c r="T11" s="41">
        <f>(N11+O11)/F$2</f>
        <v>0.24675324675324675</v>
      </c>
      <c r="U11" s="42">
        <f>IF(T11&gt;75%,1,IF(T11&gt;50%,2,IF(T11&gt;25%,3,4)))</f>
        <v>4</v>
      </c>
    </row>
    <row r="12" spans="1:21" ht="14.25">
      <c r="A12" s="23">
        <v>4</v>
      </c>
      <c r="B12" s="58" t="s">
        <v>206</v>
      </c>
      <c r="C12" s="58" t="s">
        <v>177</v>
      </c>
      <c r="D12" s="58" t="s">
        <v>207</v>
      </c>
      <c r="E12" s="58" t="s">
        <v>14</v>
      </c>
      <c r="F12" s="59">
        <v>36732</v>
      </c>
      <c r="G12" s="25"/>
      <c r="H12" s="23" t="s">
        <v>15</v>
      </c>
      <c r="I12" s="23" t="s">
        <v>79</v>
      </c>
      <c r="J12" s="43" t="s">
        <v>134</v>
      </c>
      <c r="K12" s="23">
        <v>11</v>
      </c>
      <c r="L12" s="23"/>
      <c r="M12" s="23"/>
      <c r="N12" s="32">
        <v>16</v>
      </c>
      <c r="O12" s="32"/>
      <c r="P12" s="23"/>
      <c r="Q12" s="23"/>
      <c r="R12" s="64" t="s">
        <v>231</v>
      </c>
      <c r="S12" s="24"/>
      <c r="T12" s="41">
        <f>(N12+O12)/F$2</f>
        <v>0.2077922077922078</v>
      </c>
      <c r="U12" s="42">
        <f>IF(T12&gt;75%,1,IF(T12&gt;50%,2,IF(T12&gt;25%,3,4)))</f>
        <v>4</v>
      </c>
    </row>
    <row r="13" spans="1:21" ht="14.25">
      <c r="A13" s="23">
        <v>5</v>
      </c>
      <c r="B13" s="58" t="s">
        <v>181</v>
      </c>
      <c r="C13" s="58" t="s">
        <v>168</v>
      </c>
      <c r="D13" s="58" t="s">
        <v>182</v>
      </c>
      <c r="E13" s="58" t="s">
        <v>14</v>
      </c>
      <c r="F13" s="59">
        <v>36538</v>
      </c>
      <c r="G13" s="25"/>
      <c r="H13" s="23" t="s">
        <v>15</v>
      </c>
      <c r="I13" s="23" t="s">
        <v>79</v>
      </c>
      <c r="J13" s="43" t="s">
        <v>134</v>
      </c>
      <c r="K13" s="23">
        <v>11</v>
      </c>
      <c r="L13" s="23"/>
      <c r="M13" s="23"/>
      <c r="N13" s="32">
        <v>7</v>
      </c>
      <c r="O13" s="32"/>
      <c r="P13" s="23"/>
      <c r="Q13" s="23"/>
      <c r="R13" s="64" t="s">
        <v>231</v>
      </c>
      <c r="S13" s="24"/>
      <c r="T13" s="41">
        <f>(N13+O13)/F$2</f>
        <v>0.09090909090909091</v>
      </c>
      <c r="U13" s="42">
        <f>IF(T13&gt;75%,1,IF(T13&gt;50%,2,IF(T13&gt;25%,3,4)))</f>
        <v>4</v>
      </c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t="s">
        <v>127</v>
      </c>
      <c r="C21">
        <f>COUNTIF(U9:U13,"=1")</f>
        <v>0</v>
      </c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128</v>
      </c>
      <c r="C22">
        <f>COUNTIF(U9:U13,"=2")</f>
        <v>0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129</v>
      </c>
      <c r="C23">
        <f>COUNTIF(U9:U13,"=3")</f>
        <v>2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130</v>
      </c>
      <c r="C24">
        <f>COUNTIF(U9:U13,"=4")</f>
        <v>3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131</v>
      </c>
      <c r="C25">
        <f>SUM(C21:C24)</f>
        <v>5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34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97</v>
      </c>
      <c r="D2" t="s">
        <v>126</v>
      </c>
      <c r="F2" s="39">
        <v>54</v>
      </c>
    </row>
    <row r="3" spans="2:3" ht="15">
      <c r="B3" s="1" t="s">
        <v>8</v>
      </c>
      <c r="C3" s="17">
        <v>43010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203</v>
      </c>
    </row>
    <row r="6" spans="1:10" ht="15" customHeight="1" thickBot="1">
      <c r="A6" s="16" t="s">
        <v>20</v>
      </c>
      <c r="C6" s="65" t="s">
        <v>27</v>
      </c>
      <c r="D6" s="65"/>
      <c r="E6" s="65"/>
      <c r="F6" s="65"/>
      <c r="G6" s="65"/>
      <c r="H6" s="65"/>
      <c r="I6" s="65"/>
      <c r="J6" s="65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210</v>
      </c>
      <c r="C9" s="58" t="s">
        <v>164</v>
      </c>
      <c r="D9" s="58" t="s">
        <v>162</v>
      </c>
      <c r="E9" s="58" t="s">
        <v>13</v>
      </c>
      <c r="F9" s="59">
        <v>36977</v>
      </c>
      <c r="G9" s="25"/>
      <c r="H9" s="23" t="s">
        <v>15</v>
      </c>
      <c r="I9" s="23" t="s">
        <v>79</v>
      </c>
      <c r="J9" s="43" t="s">
        <v>134</v>
      </c>
      <c r="K9" s="23">
        <v>10</v>
      </c>
      <c r="L9" s="23"/>
      <c r="M9" s="23"/>
      <c r="N9" s="32">
        <v>22</v>
      </c>
      <c r="O9" s="32"/>
      <c r="P9" s="23"/>
      <c r="Q9" s="23"/>
      <c r="R9" s="64"/>
      <c r="S9" s="24"/>
      <c r="T9" s="41">
        <f>(N9+O9)/F$2</f>
        <v>0.4074074074074074</v>
      </c>
      <c r="U9" s="42">
        <f>IF(T9&gt;75%,1,IF(T9&gt;50%,2,IF(T9&gt;25%,3,4)))</f>
        <v>3</v>
      </c>
    </row>
    <row r="10" spans="1:21" ht="14.25">
      <c r="A10" s="23">
        <v>2</v>
      </c>
      <c r="B10" s="58" t="s">
        <v>209</v>
      </c>
      <c r="C10" s="58" t="s">
        <v>199</v>
      </c>
      <c r="D10" s="58" t="s">
        <v>173</v>
      </c>
      <c r="E10" s="58" t="s">
        <v>13</v>
      </c>
      <c r="F10" s="59">
        <v>37049</v>
      </c>
      <c r="G10" s="25"/>
      <c r="H10" s="23" t="s">
        <v>15</v>
      </c>
      <c r="I10" s="23" t="s">
        <v>79</v>
      </c>
      <c r="J10" s="43" t="s">
        <v>134</v>
      </c>
      <c r="K10" s="23">
        <v>10</v>
      </c>
      <c r="L10" s="23"/>
      <c r="M10" s="23"/>
      <c r="N10" s="32">
        <v>15</v>
      </c>
      <c r="O10" s="32"/>
      <c r="P10" s="23"/>
      <c r="Q10" s="23"/>
      <c r="R10" s="64"/>
      <c r="S10" s="24"/>
      <c r="T10" s="41">
        <f>(N10+O10)/F$2</f>
        <v>0.2777777777777778</v>
      </c>
      <c r="U10" s="42">
        <f>IF(T10&gt;75%,1,IF(T10&gt;50%,2,IF(T10&gt;25%,3,4)))</f>
        <v>3</v>
      </c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6"/>
      <c r="I13" s="26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6"/>
      <c r="I14" s="26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t="s">
        <v>127</v>
      </c>
      <c r="C15">
        <f>COUNTIF(U9:U10,"=1")</f>
        <v>0</v>
      </c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t="s">
        <v>128</v>
      </c>
      <c r="C16">
        <f>COUNTIF(U9:U10,"=2")</f>
        <v>0</v>
      </c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t="s">
        <v>129</v>
      </c>
      <c r="C17">
        <f>COUNTIF(U9:U10,"=3")</f>
        <v>2</v>
      </c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t="s">
        <v>130</v>
      </c>
      <c r="C18">
        <f>COUNTIF(U9:U10,"=4")</f>
        <v>0</v>
      </c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t="s">
        <v>131</v>
      </c>
      <c r="C19">
        <f>SUM(C15:C18)</f>
        <v>2</v>
      </c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54">
      <formula1>specklass</formula1>
    </dataValidation>
    <dataValidation type="list" allowBlank="1" showInputMessage="1" showErrorMessage="1" sqref="G9:G1354">
      <formula1>ovz</formula1>
    </dataValidation>
    <dataValidation type="list" allowBlank="1" showInputMessage="1" showErrorMessage="1" sqref="P9:Q1354">
      <formula1>work</formula1>
    </dataValidation>
    <dataValidation type="list" allowBlank="1" showInputMessage="1" showErrorMessage="1" sqref="M9:M1354">
      <formula1>type</formula1>
    </dataValidation>
    <dataValidation type="list" allowBlank="1" showInputMessage="1" showErrorMessage="1" sqref="I9:I1354">
      <formula1>municipal</formula1>
    </dataValidation>
    <dataValidation type="list" allowBlank="1" showInputMessage="1" showErrorMessage="1" sqref="K9:K1354">
      <formula1>t_class</formula1>
    </dataValidation>
    <dataValidation type="list" allowBlank="1" showInputMessage="1" showErrorMessage="1" sqref="H9:H1354">
      <formula1>rf</formula1>
    </dataValidation>
    <dataValidation type="list" allowBlank="1" showInputMessage="1" showErrorMessage="1" sqref="E9:E135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40"/>
  <sheetViews>
    <sheetView zoomScalePageLayoutView="0" workbookViewId="0" topLeftCell="A8">
      <selection activeCell="S13" sqref="S13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97</v>
      </c>
      <c r="D2" t="s">
        <v>126</v>
      </c>
      <c r="F2" s="39">
        <v>50</v>
      </c>
    </row>
    <row r="3" spans="2:3" ht="15">
      <c r="B3" s="1" t="s">
        <v>8</v>
      </c>
      <c r="C3" s="17">
        <v>43010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203</v>
      </c>
    </row>
    <row r="6" spans="1:10" ht="15" customHeight="1" thickBot="1">
      <c r="A6" s="16" t="s">
        <v>20</v>
      </c>
      <c r="C6" s="65" t="s">
        <v>27</v>
      </c>
      <c r="D6" s="65"/>
      <c r="E6" s="65"/>
      <c r="F6" s="65"/>
      <c r="G6" s="65"/>
      <c r="H6" s="65"/>
      <c r="I6" s="65"/>
      <c r="J6" s="65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192</v>
      </c>
      <c r="C9" s="58" t="s">
        <v>193</v>
      </c>
      <c r="D9" s="58" t="s">
        <v>190</v>
      </c>
      <c r="E9" s="58" t="s">
        <v>14</v>
      </c>
      <c r="F9" s="59">
        <v>37450</v>
      </c>
      <c r="G9" s="25"/>
      <c r="H9" s="23" t="s">
        <v>15</v>
      </c>
      <c r="I9" s="23" t="s">
        <v>79</v>
      </c>
      <c r="J9" s="43" t="s">
        <v>134</v>
      </c>
      <c r="K9" s="23">
        <v>9</v>
      </c>
      <c r="L9" s="23"/>
      <c r="M9" s="23"/>
      <c r="N9" s="32">
        <v>19</v>
      </c>
      <c r="O9" s="32"/>
      <c r="P9" s="23"/>
      <c r="Q9" s="23"/>
      <c r="R9" s="64"/>
      <c r="S9" s="24"/>
      <c r="T9" s="41">
        <f aca="true" t="shared" si="0" ref="T9:T19">(N9+O9)/F$2</f>
        <v>0.38</v>
      </c>
      <c r="U9" s="42">
        <f aca="true" t="shared" si="1" ref="U9:U19">IF(T9&gt;75%,1,IF(T9&gt;50%,2,IF(T9&gt;25%,3,4)))</f>
        <v>3</v>
      </c>
    </row>
    <row r="10" spans="1:21" ht="14.25">
      <c r="A10" s="23">
        <v>2</v>
      </c>
      <c r="B10" s="58" t="s">
        <v>196</v>
      </c>
      <c r="C10" s="58" t="s">
        <v>197</v>
      </c>
      <c r="D10" s="58" t="s">
        <v>159</v>
      </c>
      <c r="E10" s="58" t="s">
        <v>13</v>
      </c>
      <c r="F10" s="59">
        <v>37539</v>
      </c>
      <c r="G10" s="25"/>
      <c r="H10" s="23" t="s">
        <v>15</v>
      </c>
      <c r="I10" s="23" t="s">
        <v>79</v>
      </c>
      <c r="J10" s="43" t="s">
        <v>134</v>
      </c>
      <c r="K10" s="23">
        <v>9</v>
      </c>
      <c r="L10" s="23"/>
      <c r="M10" s="23"/>
      <c r="N10" s="32">
        <v>18</v>
      </c>
      <c r="O10" s="32"/>
      <c r="P10" s="23"/>
      <c r="Q10" s="23"/>
      <c r="R10" s="64"/>
      <c r="S10" s="24"/>
      <c r="T10" s="41">
        <f t="shared" si="0"/>
        <v>0.36</v>
      </c>
      <c r="U10" s="42">
        <f t="shared" si="1"/>
        <v>3</v>
      </c>
    </row>
    <row r="11" spans="1:21" ht="14.25">
      <c r="A11" s="23">
        <v>3</v>
      </c>
      <c r="B11" s="58" t="s">
        <v>219</v>
      </c>
      <c r="C11" s="58" t="s">
        <v>171</v>
      </c>
      <c r="D11" s="58" t="s">
        <v>176</v>
      </c>
      <c r="E11" s="58" t="s">
        <v>14</v>
      </c>
      <c r="F11" s="59">
        <v>37513</v>
      </c>
      <c r="G11" s="25"/>
      <c r="H11" s="23" t="s">
        <v>15</v>
      </c>
      <c r="I11" s="23" t="s">
        <v>79</v>
      </c>
      <c r="J11" s="43" t="s">
        <v>134</v>
      </c>
      <c r="K11" s="23">
        <v>9</v>
      </c>
      <c r="L11" s="23"/>
      <c r="M11" s="23"/>
      <c r="N11" s="32">
        <v>17</v>
      </c>
      <c r="O11" s="32"/>
      <c r="P11" s="23"/>
      <c r="Q11" s="23"/>
      <c r="R11" s="64"/>
      <c r="S11" s="24"/>
      <c r="T11" s="41">
        <f t="shared" si="0"/>
        <v>0.34</v>
      </c>
      <c r="U11" s="42">
        <f t="shared" si="1"/>
        <v>3</v>
      </c>
    </row>
    <row r="12" spans="1:21" ht="14.25">
      <c r="A12" s="23">
        <v>4</v>
      </c>
      <c r="B12" s="58" t="s">
        <v>214</v>
      </c>
      <c r="C12" s="58" t="s">
        <v>215</v>
      </c>
      <c r="D12" s="58" t="s">
        <v>216</v>
      </c>
      <c r="E12" s="58" t="s">
        <v>14</v>
      </c>
      <c r="F12" s="59">
        <v>37331</v>
      </c>
      <c r="G12" s="25"/>
      <c r="H12" s="23" t="s">
        <v>15</v>
      </c>
      <c r="I12" s="23" t="s">
        <v>79</v>
      </c>
      <c r="J12" s="43" t="s">
        <v>134</v>
      </c>
      <c r="K12" s="23">
        <v>9</v>
      </c>
      <c r="L12" s="23"/>
      <c r="M12" s="23"/>
      <c r="N12" s="32">
        <v>16</v>
      </c>
      <c r="O12" s="32"/>
      <c r="P12" s="23"/>
      <c r="Q12" s="23"/>
      <c r="R12" s="64"/>
      <c r="S12" s="24"/>
      <c r="T12" s="41">
        <f t="shared" si="0"/>
        <v>0.32</v>
      </c>
      <c r="U12" s="42">
        <f t="shared" si="1"/>
        <v>3</v>
      </c>
    </row>
    <row r="13" spans="1:21" ht="14.25">
      <c r="A13" s="23">
        <v>5</v>
      </c>
      <c r="B13" s="58" t="s">
        <v>194</v>
      </c>
      <c r="C13" s="58" t="s">
        <v>195</v>
      </c>
      <c r="D13" s="58" t="s">
        <v>157</v>
      </c>
      <c r="E13" s="58" t="s">
        <v>13</v>
      </c>
      <c r="F13" s="59">
        <v>37385</v>
      </c>
      <c r="G13" s="25"/>
      <c r="H13" s="23" t="s">
        <v>15</v>
      </c>
      <c r="I13" s="23" t="s">
        <v>79</v>
      </c>
      <c r="J13" s="43" t="s">
        <v>134</v>
      </c>
      <c r="K13" s="23">
        <v>9</v>
      </c>
      <c r="L13" s="23"/>
      <c r="M13" s="23"/>
      <c r="N13" s="32">
        <v>15</v>
      </c>
      <c r="O13" s="32"/>
      <c r="P13" s="23"/>
      <c r="Q13" s="23"/>
      <c r="R13" s="64"/>
      <c r="S13" s="24"/>
      <c r="T13" s="41">
        <f t="shared" si="0"/>
        <v>0.3</v>
      </c>
      <c r="U13" s="42">
        <f t="shared" si="1"/>
        <v>3</v>
      </c>
    </row>
    <row r="14" spans="1:21" ht="14.25">
      <c r="A14" s="23">
        <v>6</v>
      </c>
      <c r="B14" s="58" t="s">
        <v>170</v>
      </c>
      <c r="C14" s="58" t="s">
        <v>171</v>
      </c>
      <c r="D14" s="58" t="s">
        <v>172</v>
      </c>
      <c r="E14" s="58" t="s">
        <v>14</v>
      </c>
      <c r="F14" s="59">
        <v>37304</v>
      </c>
      <c r="G14" s="25"/>
      <c r="H14" s="23" t="s">
        <v>15</v>
      </c>
      <c r="I14" s="23" t="s">
        <v>79</v>
      </c>
      <c r="J14" s="43" t="s">
        <v>134</v>
      </c>
      <c r="K14" s="23">
        <v>9</v>
      </c>
      <c r="L14" s="23"/>
      <c r="M14" s="23"/>
      <c r="N14" s="32">
        <v>14</v>
      </c>
      <c r="O14" s="32"/>
      <c r="P14" s="23"/>
      <c r="Q14" s="23"/>
      <c r="R14" s="64"/>
      <c r="S14" s="24"/>
      <c r="T14" s="41">
        <f t="shared" si="0"/>
        <v>0.28</v>
      </c>
      <c r="U14" s="42">
        <f t="shared" si="1"/>
        <v>3</v>
      </c>
    </row>
    <row r="15" spans="1:21" ht="14.25">
      <c r="A15" s="23">
        <v>7</v>
      </c>
      <c r="B15" s="58" t="s">
        <v>217</v>
      </c>
      <c r="C15" s="58" t="s">
        <v>166</v>
      </c>
      <c r="D15" s="58" t="s">
        <v>218</v>
      </c>
      <c r="E15" s="58" t="s">
        <v>14</v>
      </c>
      <c r="F15" s="59">
        <v>37522</v>
      </c>
      <c r="G15" s="25"/>
      <c r="H15" s="23" t="s">
        <v>15</v>
      </c>
      <c r="I15" s="23" t="s">
        <v>79</v>
      </c>
      <c r="J15" s="43" t="s">
        <v>134</v>
      </c>
      <c r="K15" s="23">
        <v>9</v>
      </c>
      <c r="L15" s="23"/>
      <c r="M15" s="23"/>
      <c r="N15" s="32">
        <v>14</v>
      </c>
      <c r="O15" s="32"/>
      <c r="P15" s="23"/>
      <c r="Q15" s="23"/>
      <c r="R15" s="64"/>
      <c r="S15" s="24"/>
      <c r="T15" s="41">
        <f t="shared" si="0"/>
        <v>0.28</v>
      </c>
      <c r="U15" s="42">
        <f t="shared" si="1"/>
        <v>3</v>
      </c>
    </row>
    <row r="16" spans="1:21" ht="14.25">
      <c r="A16" s="23">
        <v>8</v>
      </c>
      <c r="B16" s="58" t="s">
        <v>212</v>
      </c>
      <c r="C16" s="58" t="s">
        <v>180</v>
      </c>
      <c r="D16" s="58" t="s">
        <v>169</v>
      </c>
      <c r="E16" s="58" t="s">
        <v>14</v>
      </c>
      <c r="F16" s="59">
        <v>37456</v>
      </c>
      <c r="G16" s="25"/>
      <c r="H16" s="23" t="s">
        <v>15</v>
      </c>
      <c r="I16" s="23" t="s">
        <v>79</v>
      </c>
      <c r="J16" s="43" t="s">
        <v>134</v>
      </c>
      <c r="K16" s="23">
        <v>9</v>
      </c>
      <c r="L16" s="23"/>
      <c r="M16" s="23"/>
      <c r="N16" s="32">
        <v>13</v>
      </c>
      <c r="O16" s="32"/>
      <c r="P16" s="23"/>
      <c r="Q16" s="23"/>
      <c r="R16" s="64"/>
      <c r="S16" s="24"/>
      <c r="T16" s="41">
        <f t="shared" si="0"/>
        <v>0.26</v>
      </c>
      <c r="U16" s="42">
        <f t="shared" si="1"/>
        <v>3</v>
      </c>
    </row>
    <row r="17" spans="1:21" ht="14.25">
      <c r="A17" s="23">
        <v>9</v>
      </c>
      <c r="B17" s="58" t="s">
        <v>211</v>
      </c>
      <c r="C17" s="58" t="s">
        <v>151</v>
      </c>
      <c r="D17" s="58" t="s">
        <v>152</v>
      </c>
      <c r="E17" s="58" t="s">
        <v>14</v>
      </c>
      <c r="F17" s="59">
        <v>37381</v>
      </c>
      <c r="G17" s="25"/>
      <c r="H17" s="23" t="s">
        <v>15</v>
      </c>
      <c r="I17" s="23" t="s">
        <v>79</v>
      </c>
      <c r="J17" s="43" t="s">
        <v>134</v>
      </c>
      <c r="K17" s="23">
        <v>9</v>
      </c>
      <c r="L17" s="23"/>
      <c r="M17" s="23"/>
      <c r="N17" s="32">
        <v>12</v>
      </c>
      <c r="O17" s="32"/>
      <c r="P17" s="23"/>
      <c r="Q17" s="23"/>
      <c r="R17" s="64"/>
      <c r="S17" s="24"/>
      <c r="T17" s="41">
        <f t="shared" si="0"/>
        <v>0.24</v>
      </c>
      <c r="U17" s="42">
        <f t="shared" si="1"/>
        <v>4</v>
      </c>
    </row>
    <row r="18" spans="1:21" ht="14.25">
      <c r="A18" s="23">
        <v>10</v>
      </c>
      <c r="B18" s="58" t="s">
        <v>213</v>
      </c>
      <c r="C18" s="58" t="s">
        <v>184</v>
      </c>
      <c r="D18" s="58" t="s">
        <v>188</v>
      </c>
      <c r="E18" s="58" t="s">
        <v>14</v>
      </c>
      <c r="F18" s="59">
        <v>37227</v>
      </c>
      <c r="G18" s="25"/>
      <c r="H18" s="23" t="s">
        <v>15</v>
      </c>
      <c r="I18" s="23" t="s">
        <v>79</v>
      </c>
      <c r="J18" s="43" t="s">
        <v>134</v>
      </c>
      <c r="K18" s="23">
        <v>9</v>
      </c>
      <c r="L18" s="23"/>
      <c r="M18" s="23"/>
      <c r="N18" s="32">
        <v>12</v>
      </c>
      <c r="O18" s="32"/>
      <c r="P18" s="23"/>
      <c r="Q18" s="23"/>
      <c r="R18" s="64"/>
      <c r="S18" s="24"/>
      <c r="T18" s="41">
        <f t="shared" si="0"/>
        <v>0.24</v>
      </c>
      <c r="U18" s="42">
        <f t="shared" si="1"/>
        <v>4</v>
      </c>
    </row>
    <row r="19" spans="1:21" ht="14.25">
      <c r="A19" s="23">
        <v>11</v>
      </c>
      <c r="B19" s="58" t="s">
        <v>201</v>
      </c>
      <c r="C19" s="58" t="s">
        <v>180</v>
      </c>
      <c r="D19" s="58" t="s">
        <v>174</v>
      </c>
      <c r="E19" s="58" t="s">
        <v>14</v>
      </c>
      <c r="F19" s="59">
        <v>37265</v>
      </c>
      <c r="G19" s="25"/>
      <c r="H19" s="23" t="s">
        <v>15</v>
      </c>
      <c r="I19" s="23" t="s">
        <v>79</v>
      </c>
      <c r="J19" s="43" t="s">
        <v>134</v>
      </c>
      <c r="K19" s="23">
        <v>9</v>
      </c>
      <c r="L19" s="23"/>
      <c r="M19" s="23"/>
      <c r="N19" s="32">
        <v>10</v>
      </c>
      <c r="O19" s="32"/>
      <c r="P19" s="23"/>
      <c r="Q19" s="23"/>
      <c r="R19" s="64"/>
      <c r="S19" s="24"/>
      <c r="T19" s="41">
        <f t="shared" si="0"/>
        <v>0.2</v>
      </c>
      <c r="U19" s="42">
        <f t="shared" si="1"/>
        <v>4</v>
      </c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t="s">
        <v>127</v>
      </c>
      <c r="C21">
        <f>COUNTIF(U9:U19,"=1")</f>
        <v>0</v>
      </c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128</v>
      </c>
      <c r="C22">
        <f>COUNTIF(U9:U19,"=2")</f>
        <v>0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129</v>
      </c>
      <c r="C23">
        <f>COUNTIF(U9:U19,"=3")</f>
        <v>8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130</v>
      </c>
      <c r="C24">
        <f>COUNTIF(U9:U19,"=4")</f>
        <v>3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131</v>
      </c>
      <c r="C25">
        <f>SUM(C21:C24)</f>
        <v>11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3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.00390625" style="0" customWidth="1"/>
    <col min="2" max="2" width="9.375" style="42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97</v>
      </c>
      <c r="D2" t="s">
        <v>126</v>
      </c>
      <c r="F2" s="39">
        <v>33</v>
      </c>
    </row>
    <row r="3" spans="2:3" ht="15">
      <c r="B3" s="1" t="s">
        <v>8</v>
      </c>
      <c r="C3" s="17">
        <v>43010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203</v>
      </c>
    </row>
    <row r="6" spans="1:10" ht="15" customHeight="1" thickBot="1">
      <c r="A6" s="16" t="s">
        <v>20</v>
      </c>
      <c r="C6" s="65" t="s">
        <v>27</v>
      </c>
      <c r="D6" s="65"/>
      <c r="E6" s="65"/>
      <c r="F6" s="65"/>
      <c r="G6" s="65"/>
      <c r="H6" s="65"/>
      <c r="I6" s="65"/>
      <c r="J6" s="65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60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222</v>
      </c>
      <c r="C9" s="58" t="s">
        <v>158</v>
      </c>
      <c r="D9" s="58" t="s">
        <v>159</v>
      </c>
      <c r="E9" s="58" t="s">
        <v>13</v>
      </c>
      <c r="F9" s="59">
        <v>37748</v>
      </c>
      <c r="G9" s="25"/>
      <c r="H9" s="23" t="s">
        <v>15</v>
      </c>
      <c r="I9" s="23" t="s">
        <v>79</v>
      </c>
      <c r="J9" s="43" t="s">
        <v>134</v>
      </c>
      <c r="K9" s="23">
        <v>8</v>
      </c>
      <c r="L9" s="23"/>
      <c r="M9" s="23" t="s">
        <v>10</v>
      </c>
      <c r="N9" s="32">
        <v>17</v>
      </c>
      <c r="O9" s="32"/>
      <c r="P9" s="23"/>
      <c r="Q9" s="23"/>
      <c r="R9" s="24"/>
      <c r="S9" s="24"/>
      <c r="T9" s="41">
        <f>(N9+O9)/F$2</f>
        <v>0.5151515151515151</v>
      </c>
      <c r="U9" s="42">
        <f>IF(T9&gt;75%,1,IF(T9&gt;50%,2,IF(T9&gt;25%,3,4)))</f>
        <v>2</v>
      </c>
    </row>
    <row r="10" spans="1:21" ht="14.25">
      <c r="A10" s="23">
        <v>2</v>
      </c>
      <c r="B10" s="58" t="s">
        <v>154</v>
      </c>
      <c r="C10" s="58" t="s">
        <v>155</v>
      </c>
      <c r="D10" s="58" t="s">
        <v>156</v>
      </c>
      <c r="E10" s="58" t="s">
        <v>14</v>
      </c>
      <c r="F10" s="59">
        <v>37770</v>
      </c>
      <c r="G10" s="25"/>
      <c r="H10" s="23" t="s">
        <v>15</v>
      </c>
      <c r="I10" s="23" t="s">
        <v>79</v>
      </c>
      <c r="J10" s="43" t="s">
        <v>134</v>
      </c>
      <c r="K10" s="23">
        <v>8</v>
      </c>
      <c r="L10" s="23"/>
      <c r="M10" s="23"/>
      <c r="N10" s="32">
        <v>10</v>
      </c>
      <c r="O10" s="32"/>
      <c r="P10" s="23"/>
      <c r="Q10" s="23"/>
      <c r="R10" s="24"/>
      <c r="S10" s="24"/>
      <c r="T10" s="41">
        <f>(N10+O10)/F$2</f>
        <v>0.30303030303030304</v>
      </c>
      <c r="U10" s="42">
        <f>IF(T10&gt;75%,1,IF(T10&gt;50%,2,IF(T10&gt;25%,3,4)))</f>
        <v>3</v>
      </c>
    </row>
    <row r="11" spans="1:21" ht="14.25">
      <c r="A11" s="23">
        <v>3</v>
      </c>
      <c r="B11" s="58" t="s">
        <v>223</v>
      </c>
      <c r="C11" s="58" t="s">
        <v>198</v>
      </c>
      <c r="D11" s="58" t="s">
        <v>200</v>
      </c>
      <c r="E11" s="58" t="s">
        <v>13</v>
      </c>
      <c r="F11" s="59">
        <v>37782</v>
      </c>
      <c r="G11" s="25"/>
      <c r="H11" s="23" t="s">
        <v>15</v>
      </c>
      <c r="I11" s="23" t="s">
        <v>79</v>
      </c>
      <c r="J11" s="43" t="s">
        <v>134</v>
      </c>
      <c r="K11" s="23">
        <v>8</v>
      </c>
      <c r="L11" s="23"/>
      <c r="M11" s="23"/>
      <c r="N11" s="32">
        <v>10</v>
      </c>
      <c r="O11" s="32"/>
      <c r="P11" s="23"/>
      <c r="Q11" s="23"/>
      <c r="R11" s="24"/>
      <c r="S11" s="24"/>
      <c r="T11" s="41">
        <f>(N11+O11)/F$2</f>
        <v>0.30303030303030304</v>
      </c>
      <c r="U11" s="42">
        <f>IF(T11&gt;75%,1,IF(T11&gt;50%,2,IF(T11&gt;25%,3,4)))</f>
        <v>3</v>
      </c>
    </row>
    <row r="12" spans="1:21" ht="14.25">
      <c r="A12" s="23">
        <v>4</v>
      </c>
      <c r="B12" s="58" t="s">
        <v>220</v>
      </c>
      <c r="C12" s="58" t="s">
        <v>221</v>
      </c>
      <c r="D12" s="58" t="s">
        <v>157</v>
      </c>
      <c r="E12" s="58" t="s">
        <v>13</v>
      </c>
      <c r="F12" s="59">
        <v>37595</v>
      </c>
      <c r="G12" s="25"/>
      <c r="H12" s="23" t="s">
        <v>15</v>
      </c>
      <c r="I12" s="23" t="s">
        <v>79</v>
      </c>
      <c r="J12" s="43" t="s">
        <v>134</v>
      </c>
      <c r="K12" s="23">
        <v>8</v>
      </c>
      <c r="L12" s="23"/>
      <c r="M12" s="23"/>
      <c r="N12" s="32">
        <v>9</v>
      </c>
      <c r="O12" s="32"/>
      <c r="P12" s="23"/>
      <c r="Q12" s="23"/>
      <c r="R12" s="24"/>
      <c r="S12" s="24"/>
      <c r="T12" s="41">
        <f>(N12+O12)/F$2</f>
        <v>0.2727272727272727</v>
      </c>
      <c r="U12" s="42">
        <f>IF(T12&gt;75%,1,IF(T12&gt;50%,2,IF(T12&gt;25%,3,4)))</f>
        <v>3</v>
      </c>
    </row>
    <row r="13" spans="1:21" ht="14.25">
      <c r="A13" s="23">
        <v>5</v>
      </c>
      <c r="B13" s="58" t="s">
        <v>191</v>
      </c>
      <c r="C13" s="58" t="s">
        <v>153</v>
      </c>
      <c r="D13" s="58" t="s">
        <v>188</v>
      </c>
      <c r="E13" s="58" t="s">
        <v>14</v>
      </c>
      <c r="F13" s="59">
        <v>37984</v>
      </c>
      <c r="G13" s="25"/>
      <c r="H13" s="23" t="s">
        <v>15</v>
      </c>
      <c r="I13" s="23" t="s">
        <v>79</v>
      </c>
      <c r="J13" s="43" t="s">
        <v>134</v>
      </c>
      <c r="K13" s="23">
        <v>8</v>
      </c>
      <c r="L13" s="23"/>
      <c r="M13" s="23"/>
      <c r="N13" s="32">
        <v>9</v>
      </c>
      <c r="O13" s="32"/>
      <c r="P13" s="23"/>
      <c r="Q13" s="23"/>
      <c r="R13" s="24"/>
      <c r="S13" s="24"/>
      <c r="T13" s="41">
        <f>(N13+O13)/F$2</f>
        <v>0.2727272727272727</v>
      </c>
      <c r="U13" s="42">
        <f>IF(T13&gt;75%,1,IF(T13&gt;50%,2,IF(T13&gt;25%,3,4)))</f>
        <v>3</v>
      </c>
    </row>
    <row r="14" spans="1:21" ht="14.25">
      <c r="A14" s="23"/>
      <c r="B14" s="61"/>
      <c r="C14" s="58"/>
      <c r="D14" s="58"/>
      <c r="E14" s="58"/>
      <c r="F14" s="59"/>
      <c r="G14" s="25"/>
      <c r="H14" s="23"/>
      <c r="I14" s="23"/>
      <c r="J14" s="43"/>
      <c r="K14" s="23"/>
      <c r="L14" s="23"/>
      <c r="M14" s="23"/>
      <c r="N14" s="32"/>
      <c r="O14" s="32"/>
      <c r="P14" s="23"/>
      <c r="Q14" s="23"/>
      <c r="R14" s="24"/>
      <c r="S14" s="24"/>
      <c r="T14" s="41"/>
      <c r="U14" s="42"/>
    </row>
    <row r="15" spans="1:21" ht="14.25">
      <c r="A15" s="23"/>
      <c r="B15" s="61"/>
      <c r="C15" s="58"/>
      <c r="D15" s="58"/>
      <c r="E15" s="58"/>
      <c r="F15" s="59"/>
      <c r="G15" s="25"/>
      <c r="H15" s="23"/>
      <c r="I15" s="23"/>
      <c r="J15" s="43"/>
      <c r="K15" s="23"/>
      <c r="L15" s="23"/>
      <c r="M15" s="23"/>
      <c r="N15" s="32"/>
      <c r="O15" s="32"/>
      <c r="P15" s="23"/>
      <c r="Q15" s="23"/>
      <c r="R15" s="24"/>
      <c r="S15" s="24"/>
      <c r="T15" s="41"/>
      <c r="U15" s="42"/>
    </row>
    <row r="16" spans="1:21" ht="14.25">
      <c r="A16" s="23"/>
      <c r="B16" s="61"/>
      <c r="C16" s="58"/>
      <c r="D16" s="58"/>
      <c r="E16" s="58"/>
      <c r="F16" s="59"/>
      <c r="G16" s="25"/>
      <c r="H16" s="23"/>
      <c r="I16" s="23"/>
      <c r="J16" s="43"/>
      <c r="K16" s="23"/>
      <c r="L16" s="23"/>
      <c r="M16" s="23"/>
      <c r="N16" s="32"/>
      <c r="O16" s="32"/>
      <c r="P16" s="23"/>
      <c r="Q16" s="23"/>
      <c r="R16" s="24"/>
      <c r="S16" s="24"/>
      <c r="T16" s="41"/>
      <c r="U16" s="42"/>
    </row>
    <row r="17" spans="1:19" ht="12.75">
      <c r="A17" s="23"/>
      <c r="B17" s="62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62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t="s">
        <v>127</v>
      </c>
      <c r="C19">
        <f>COUNTIF(U9:U13,"=1")</f>
        <v>0</v>
      </c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t="s">
        <v>128</v>
      </c>
      <c r="C20">
        <f>COUNTIF(U9:U13,"=2")</f>
        <v>1</v>
      </c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t="s">
        <v>129</v>
      </c>
      <c r="C21">
        <f>COUNTIF(U9:U13,"=3")</f>
        <v>4</v>
      </c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130</v>
      </c>
      <c r="C22">
        <f>COUNTIF(U9:U13,"=4")</f>
        <v>0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131</v>
      </c>
      <c r="C23">
        <f>SUM(C19:C22)</f>
        <v>5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62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62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62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62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62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62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62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62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62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62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62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62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62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62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62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62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62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62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62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62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62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62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62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62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62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62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62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62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62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62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62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62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62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62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62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62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62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62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62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62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62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62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62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62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62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62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62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62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62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62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62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62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62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62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62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62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62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62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62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62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62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62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62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62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62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62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62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62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62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62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62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62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62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62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62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62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62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62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62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62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62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62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62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62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62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62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62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62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62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62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62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62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62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62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62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62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62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62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62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62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62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62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62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62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62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62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62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62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62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62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62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62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62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62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62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62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62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62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62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62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62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62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62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62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62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62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62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62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62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62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62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62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62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62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62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62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62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62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62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62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62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62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62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62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62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62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62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62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62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62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62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62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62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62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62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62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62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62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62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62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62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62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62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62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62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62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62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62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62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62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62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62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62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62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62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62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62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62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62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62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62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62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62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62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62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62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62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62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62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62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62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62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62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62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62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62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62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62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62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62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62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62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62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62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62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62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62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62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62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62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62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62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62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62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62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62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62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62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62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62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62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62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62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62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62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62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62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62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62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62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62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62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62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62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62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62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62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62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62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62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62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62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62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62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62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62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62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62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62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62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62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62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62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62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62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62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62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62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62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62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62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62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62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62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62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62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62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62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62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62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62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62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62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62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62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62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62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62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62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62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62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62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62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62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62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62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62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62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62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62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62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62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62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62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62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62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62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62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62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62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62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62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62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62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62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62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62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62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62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62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62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62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62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62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62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62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62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62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62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62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62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62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62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62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62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62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62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62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62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62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62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62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62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62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62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62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62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62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62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62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62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62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62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62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62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62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62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62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62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62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62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62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62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62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62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62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62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62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62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62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62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62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62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62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62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62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62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62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62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62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62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62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62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62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62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62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62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62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62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62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62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62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62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62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62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62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62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62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62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62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62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62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62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62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62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62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62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62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62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62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62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62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62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62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62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62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62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62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62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62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62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62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62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62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62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62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62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62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62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62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62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62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62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62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62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62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62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62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62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62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62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62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62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62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62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62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62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62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62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62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62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62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62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62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62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62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62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62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62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62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62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62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62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62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62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62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62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62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62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62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62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62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62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62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62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62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62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62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62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62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62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62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62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62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62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62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62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62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62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62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62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62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62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62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62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62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62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62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62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62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62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62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62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62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62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62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62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62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62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62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62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62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62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62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62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62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62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62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62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62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62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62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62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62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62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62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62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62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62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62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62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62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62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62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62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62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62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62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62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62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62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62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62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62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62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62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62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62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62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62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62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62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62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62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62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62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62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62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62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62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62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62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62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62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62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62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62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62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62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62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62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62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62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62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62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62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62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62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62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62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62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62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62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62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62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62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62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62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62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62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62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62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62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62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62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62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62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62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62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62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62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62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62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62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62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62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62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62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62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62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62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62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62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62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62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62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62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62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62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62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62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62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62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62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62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62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62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62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62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62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62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62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62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62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62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62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62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62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62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62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62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62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62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62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62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62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62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62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62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62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62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62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62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62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62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62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62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62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62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62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62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62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62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62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62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62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62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62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62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62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62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62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62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62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62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62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62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62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62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62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62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62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62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62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62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62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62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62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62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62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62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62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62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62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62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62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62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62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62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62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62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62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62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62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62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62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62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62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62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62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62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62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62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62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62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62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62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62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62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62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62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62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62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62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62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62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62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62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62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62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62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62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62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62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62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62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62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62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62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62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62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62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62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62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62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62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62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62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62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62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62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62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62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62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62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62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62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62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62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62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62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62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62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62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62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62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62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62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62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62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62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62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62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62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62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62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62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62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62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62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62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62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62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62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62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62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62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62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62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62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62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62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62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62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62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62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62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62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62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62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62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62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62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62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62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62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62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62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62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62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62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62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62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62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62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62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62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62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62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62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62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62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62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62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62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62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62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62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62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62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62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62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62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62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62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62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62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62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62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62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62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62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62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62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62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62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62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62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62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62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62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62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62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62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62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62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62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62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62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62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62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62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62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62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62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62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62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62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62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62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62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62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62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62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62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62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62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62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62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62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62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62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62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62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62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62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62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62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62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62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62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62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62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62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62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62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62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62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62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62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62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62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62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62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62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62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62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62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62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62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62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62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62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62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62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62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62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62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62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62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62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62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62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62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62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62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62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62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62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62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62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62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62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62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62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62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62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62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62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62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62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62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62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62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62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62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62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62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62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62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62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62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62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62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62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62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62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62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62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62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62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62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62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62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62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62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62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62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62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62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62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62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62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62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62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62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62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62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62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62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62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62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62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62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62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62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62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62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62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62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62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62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62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62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62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62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62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62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62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62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62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62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62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62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62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62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62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62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62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62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62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62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62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62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62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62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62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62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62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62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62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62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62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62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62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62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62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62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62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62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62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62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62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62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62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62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62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62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62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62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62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62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62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62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62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62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62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62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62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62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62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62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62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62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62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62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62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62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62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62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62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62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62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62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62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62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62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62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62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62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62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62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62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62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62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62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62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62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62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62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62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62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62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62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62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62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62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62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62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62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62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62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62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62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62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62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62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62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62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62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62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62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62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62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62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62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62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62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62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62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62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62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62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62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62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62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62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62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62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62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62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62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62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62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62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62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62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62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62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62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62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62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62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62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62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62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62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62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62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62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62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62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62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62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62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62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62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62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62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62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62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62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62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62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62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62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62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62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62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62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62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62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62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62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62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62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62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62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62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62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62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62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62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62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62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62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62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62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62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62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62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62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62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62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62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62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62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62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62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62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62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62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62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62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62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62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62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62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62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62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62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62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62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62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62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62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62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62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62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62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62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62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62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62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62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62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62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62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62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62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62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62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62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62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62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62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62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62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62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62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62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62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62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62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62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62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62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62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62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62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62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62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62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62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62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62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62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62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62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62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62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62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62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62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62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62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62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62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62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62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62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62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62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62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62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62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62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62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62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62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62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62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62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62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62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62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62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62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62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62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62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62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62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62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62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62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62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62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62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62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62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62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62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62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62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62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62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62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62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62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62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62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62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62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62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62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62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62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62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62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62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62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62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62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62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62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62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62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62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62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62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62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62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62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62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62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62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62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62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62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62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62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62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62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62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62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62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62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62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62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62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62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62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62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62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7"/>
      <c r="B1359" s="63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63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63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63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63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63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63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63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63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63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63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63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63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63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63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63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63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63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63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63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63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63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63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63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63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63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63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63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63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63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63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63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63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63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63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63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63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63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63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63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63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63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63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63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63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63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63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63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63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63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63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63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63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63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63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63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63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63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63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63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63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63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63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63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63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63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63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63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63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63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63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63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63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63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63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63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63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63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63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63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63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63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63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63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63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63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63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63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63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63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63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63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63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63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63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63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63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63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63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63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63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63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63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63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63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63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63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63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63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63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63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63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63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63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63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63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63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63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63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63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63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63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63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63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63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63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63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63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63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63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63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63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63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63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63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63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63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63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63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63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63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63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63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63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63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63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63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63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63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63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63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63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63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63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63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63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63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63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63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63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63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63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63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63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63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63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63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63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63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63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63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63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63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63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63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63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63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63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63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63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63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63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63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63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63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63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63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63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63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63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63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63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63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63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63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63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63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63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63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63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63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63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63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63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63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63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63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63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63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63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63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63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63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63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63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63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63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63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63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63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63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63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63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63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63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63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63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63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63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63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63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63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63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63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63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63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63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63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63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63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63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63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63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63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63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63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63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63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63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63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63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63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63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63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63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63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63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63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63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63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63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63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63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63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63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63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63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63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63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63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63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63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63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63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63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63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63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63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63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63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8">
      <formula1>sex</formula1>
    </dataValidation>
    <dataValidation type="list" allowBlank="1" showInputMessage="1" showErrorMessage="1" sqref="H9:H1358">
      <formula1>rf</formula1>
    </dataValidation>
    <dataValidation type="list" allowBlank="1" showInputMessage="1" showErrorMessage="1" sqref="K9:K1358">
      <formula1>t_class</formula1>
    </dataValidation>
    <dataValidation type="list" allowBlank="1" showInputMessage="1" showErrorMessage="1" sqref="I9:I1358">
      <formula1>municipal</formula1>
    </dataValidation>
    <dataValidation type="list" allowBlank="1" showInputMessage="1" showErrorMessage="1" sqref="M9:M1358">
      <formula1>type</formula1>
    </dataValidation>
    <dataValidation type="list" allowBlank="1" showInputMessage="1" showErrorMessage="1" sqref="P9:Q1358">
      <formula1>work</formula1>
    </dataValidation>
    <dataValidation type="list" allowBlank="1" showInputMessage="1" showErrorMessage="1" sqref="G9:G1358">
      <formula1>ovz</formula1>
    </dataValidation>
    <dataValidation type="list" allowBlank="1" showInputMessage="1" showErrorMessage="1" sqref="L9:L1358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39"/>
  <sheetViews>
    <sheetView zoomScale="85" zoomScaleNormal="85" zoomScalePageLayoutView="0" workbookViewId="0" topLeftCell="A1">
      <selection activeCell="E14" sqref="E1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97</v>
      </c>
      <c r="D2" t="s">
        <v>126</v>
      </c>
      <c r="F2" s="39">
        <v>25</v>
      </c>
    </row>
    <row r="3" spans="2:3" ht="15">
      <c r="B3" s="1" t="s">
        <v>8</v>
      </c>
      <c r="C3" s="17">
        <v>43010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203</v>
      </c>
    </row>
    <row r="6" spans="1:10" ht="15" customHeight="1" thickBot="1">
      <c r="A6" s="16" t="s">
        <v>20</v>
      </c>
      <c r="C6" s="65" t="s">
        <v>27</v>
      </c>
      <c r="D6" s="65"/>
      <c r="E6" s="65"/>
      <c r="F6" s="65"/>
      <c r="G6" s="65"/>
      <c r="H6" s="65"/>
      <c r="I6" s="65"/>
      <c r="J6" s="65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185</v>
      </c>
      <c r="C9" s="58" t="s">
        <v>167</v>
      </c>
      <c r="D9" s="58" t="s">
        <v>157</v>
      </c>
      <c r="E9" s="58" t="s">
        <v>13</v>
      </c>
      <c r="F9" s="59">
        <v>38070</v>
      </c>
      <c r="G9" s="25"/>
      <c r="H9" s="23" t="s">
        <v>15</v>
      </c>
      <c r="I9" s="23" t="s">
        <v>79</v>
      </c>
      <c r="J9" s="43" t="s">
        <v>134</v>
      </c>
      <c r="K9" s="23">
        <v>7</v>
      </c>
      <c r="L9" s="23"/>
      <c r="M9" s="23" t="s">
        <v>10</v>
      </c>
      <c r="N9" s="32">
        <v>15</v>
      </c>
      <c r="O9" s="32"/>
      <c r="P9" s="23"/>
      <c r="Q9" s="23"/>
      <c r="R9" s="24"/>
      <c r="S9" s="24"/>
      <c r="T9" s="41">
        <f aca="true" t="shared" si="0" ref="T9:T15">(N9+O9)/F$2</f>
        <v>0.6</v>
      </c>
      <c r="U9" s="42">
        <f aca="true" t="shared" si="1" ref="U9:U15">IF(T9&gt;75%,1,IF(T9&gt;50%,2,IF(T9&gt;25%,3,4)))</f>
        <v>2</v>
      </c>
    </row>
    <row r="10" spans="1:21" ht="14.25">
      <c r="A10" s="23">
        <v>2</v>
      </c>
      <c r="B10" s="58" t="s">
        <v>183</v>
      </c>
      <c r="C10" s="58" t="s">
        <v>184</v>
      </c>
      <c r="D10" s="58" t="s">
        <v>165</v>
      </c>
      <c r="E10" s="58" t="s">
        <v>14</v>
      </c>
      <c r="F10" s="59">
        <v>38126</v>
      </c>
      <c r="G10" s="25"/>
      <c r="H10" s="23" t="s">
        <v>15</v>
      </c>
      <c r="I10" s="23" t="s">
        <v>79</v>
      </c>
      <c r="J10" s="43" t="s">
        <v>134</v>
      </c>
      <c r="K10" s="23">
        <v>7</v>
      </c>
      <c r="L10" s="23"/>
      <c r="M10" s="23"/>
      <c r="N10" s="32">
        <v>11</v>
      </c>
      <c r="O10" s="32"/>
      <c r="P10" s="23"/>
      <c r="Q10" s="23"/>
      <c r="R10" s="24"/>
      <c r="S10" s="24"/>
      <c r="T10" s="41">
        <f t="shared" si="0"/>
        <v>0.44</v>
      </c>
      <c r="U10" s="42">
        <f t="shared" si="1"/>
        <v>3</v>
      </c>
    </row>
    <row r="11" spans="1:21" ht="14.25">
      <c r="A11" s="23">
        <v>3</v>
      </c>
      <c r="B11" s="58" t="s">
        <v>227</v>
      </c>
      <c r="C11" s="58" t="s">
        <v>228</v>
      </c>
      <c r="D11" s="58" t="s">
        <v>174</v>
      </c>
      <c r="E11" s="58" t="s">
        <v>14</v>
      </c>
      <c r="F11" s="59">
        <v>38027</v>
      </c>
      <c r="G11" s="25"/>
      <c r="H11" s="23" t="s">
        <v>15</v>
      </c>
      <c r="I11" s="23" t="s">
        <v>79</v>
      </c>
      <c r="J11" s="43" t="s">
        <v>134</v>
      </c>
      <c r="K11" s="23">
        <v>7</v>
      </c>
      <c r="L11" s="23"/>
      <c r="M11" s="23"/>
      <c r="N11" s="32">
        <v>10</v>
      </c>
      <c r="O11" s="32"/>
      <c r="P11" s="23"/>
      <c r="Q11" s="23"/>
      <c r="R11" s="24"/>
      <c r="S11" s="24"/>
      <c r="T11" s="41">
        <f t="shared" si="0"/>
        <v>0.4</v>
      </c>
      <c r="U11" s="42">
        <f t="shared" si="1"/>
        <v>3</v>
      </c>
    </row>
    <row r="12" spans="1:21" ht="14.25">
      <c r="A12" s="23">
        <v>4</v>
      </c>
      <c r="B12" s="58" t="s">
        <v>186</v>
      </c>
      <c r="C12" s="58" t="s">
        <v>187</v>
      </c>
      <c r="D12" s="58" t="s">
        <v>188</v>
      </c>
      <c r="E12" s="58" t="s">
        <v>14</v>
      </c>
      <c r="F12" s="59">
        <v>38191</v>
      </c>
      <c r="G12" s="25"/>
      <c r="H12" s="23" t="s">
        <v>15</v>
      </c>
      <c r="I12" s="23" t="s">
        <v>79</v>
      </c>
      <c r="J12" s="43" t="s">
        <v>134</v>
      </c>
      <c r="K12" s="23">
        <v>7</v>
      </c>
      <c r="L12" s="23"/>
      <c r="M12" s="23"/>
      <c r="N12" s="32">
        <v>9</v>
      </c>
      <c r="O12" s="32"/>
      <c r="P12" s="23"/>
      <c r="Q12" s="23"/>
      <c r="R12" s="24"/>
      <c r="S12" s="24"/>
      <c r="T12" s="41">
        <f t="shared" si="0"/>
        <v>0.36</v>
      </c>
      <c r="U12" s="42">
        <f t="shared" si="1"/>
        <v>3</v>
      </c>
    </row>
    <row r="13" spans="1:21" ht="14.25">
      <c r="A13" s="23">
        <v>5</v>
      </c>
      <c r="B13" s="58" t="s">
        <v>189</v>
      </c>
      <c r="C13" s="58" t="s">
        <v>184</v>
      </c>
      <c r="D13" s="58" t="s">
        <v>172</v>
      </c>
      <c r="E13" s="58" t="s">
        <v>14</v>
      </c>
      <c r="F13" s="59">
        <v>38153</v>
      </c>
      <c r="G13" s="25"/>
      <c r="H13" s="23" t="s">
        <v>15</v>
      </c>
      <c r="I13" s="23" t="s">
        <v>79</v>
      </c>
      <c r="J13" s="43" t="s">
        <v>134</v>
      </c>
      <c r="K13" s="23">
        <v>7</v>
      </c>
      <c r="L13" s="23"/>
      <c r="M13" s="23"/>
      <c r="N13" s="32">
        <v>9</v>
      </c>
      <c r="O13" s="32"/>
      <c r="P13" s="23"/>
      <c r="Q13" s="23"/>
      <c r="R13" s="24"/>
      <c r="S13" s="24"/>
      <c r="T13" s="41">
        <f t="shared" si="0"/>
        <v>0.36</v>
      </c>
      <c r="U13" s="42">
        <f t="shared" si="1"/>
        <v>3</v>
      </c>
    </row>
    <row r="14" spans="1:21" ht="14.25">
      <c r="A14" s="23">
        <v>6</v>
      </c>
      <c r="B14" s="58" t="s">
        <v>226</v>
      </c>
      <c r="C14" s="58" t="s">
        <v>164</v>
      </c>
      <c r="D14" s="58" t="s">
        <v>161</v>
      </c>
      <c r="E14" s="58" t="s">
        <v>13</v>
      </c>
      <c r="F14" s="59">
        <v>38035</v>
      </c>
      <c r="G14" s="25"/>
      <c r="H14" s="23" t="s">
        <v>15</v>
      </c>
      <c r="I14" s="23" t="s">
        <v>79</v>
      </c>
      <c r="J14" s="43" t="s">
        <v>134</v>
      </c>
      <c r="K14" s="23">
        <v>7</v>
      </c>
      <c r="L14" s="23"/>
      <c r="M14" s="23"/>
      <c r="N14" s="32">
        <v>8</v>
      </c>
      <c r="O14" s="32"/>
      <c r="P14" s="23"/>
      <c r="Q14" s="23"/>
      <c r="R14" s="24"/>
      <c r="S14" s="24"/>
      <c r="T14" s="41">
        <f t="shared" si="0"/>
        <v>0.32</v>
      </c>
      <c r="U14" s="42">
        <f t="shared" si="1"/>
        <v>3</v>
      </c>
    </row>
    <row r="15" spans="1:21" ht="14.25">
      <c r="A15" s="23">
        <v>7</v>
      </c>
      <c r="B15" s="58" t="s">
        <v>224</v>
      </c>
      <c r="C15" s="58" t="s">
        <v>225</v>
      </c>
      <c r="D15" s="58" t="s">
        <v>202</v>
      </c>
      <c r="E15" s="58" t="s">
        <v>14</v>
      </c>
      <c r="F15" s="59">
        <v>38030</v>
      </c>
      <c r="G15" s="25"/>
      <c r="H15" s="23" t="s">
        <v>15</v>
      </c>
      <c r="I15" s="23" t="s">
        <v>79</v>
      </c>
      <c r="J15" s="43" t="s">
        <v>134</v>
      </c>
      <c r="K15" s="23">
        <v>7</v>
      </c>
      <c r="L15" s="23"/>
      <c r="M15" s="23"/>
      <c r="N15" s="32">
        <v>6</v>
      </c>
      <c r="O15" s="32"/>
      <c r="P15" s="23"/>
      <c r="Q15" s="23"/>
      <c r="R15" s="24"/>
      <c r="S15" s="24"/>
      <c r="T15" s="41">
        <f t="shared" si="0"/>
        <v>0.24</v>
      </c>
      <c r="U15" s="42">
        <f t="shared" si="1"/>
        <v>4</v>
      </c>
    </row>
    <row r="16" spans="1:21" ht="14.25">
      <c r="A16" s="23"/>
      <c r="B16" s="58"/>
      <c r="C16" s="58"/>
      <c r="D16" s="58"/>
      <c r="E16" s="58"/>
      <c r="F16" s="59"/>
      <c r="G16" s="25"/>
      <c r="H16" s="23"/>
      <c r="I16" s="23"/>
      <c r="J16" s="43"/>
      <c r="K16" s="23"/>
      <c r="L16" s="23"/>
      <c r="M16" s="23"/>
      <c r="N16" s="32"/>
      <c r="O16" s="32"/>
      <c r="P16" s="23"/>
      <c r="Q16" s="23"/>
      <c r="R16" s="24"/>
      <c r="S16" s="24"/>
      <c r="T16" s="41"/>
      <c r="U16" s="42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t="s">
        <v>127</v>
      </c>
      <c r="C20">
        <f>COUNTIF(U9:U15,"=1")</f>
        <v>0</v>
      </c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t="s">
        <v>128</v>
      </c>
      <c r="C21">
        <f>COUNTIF(U9:U15,"=2")</f>
        <v>1</v>
      </c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129</v>
      </c>
      <c r="C22">
        <f>COUNTIF(U9:U15,"=3")</f>
        <v>5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130</v>
      </c>
      <c r="C23">
        <f>COUNTIF(U9:U15,"=4")</f>
        <v>1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131</v>
      </c>
      <c r="C24">
        <f>SUM(C20:C23)</f>
        <v>7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9">
      <formula1>sex</formula1>
    </dataValidation>
    <dataValidation type="list" allowBlank="1" showInputMessage="1" showErrorMessage="1" sqref="H9:H1359">
      <formula1>rf</formula1>
    </dataValidation>
    <dataValidation type="list" allowBlank="1" showInputMessage="1" showErrorMessage="1" sqref="K9:K1359">
      <formula1>t_class</formula1>
    </dataValidation>
    <dataValidation type="list" allowBlank="1" showInputMessage="1" showErrorMessage="1" sqref="I9:I1359">
      <formula1>municipal</formula1>
    </dataValidation>
    <dataValidation type="list" allowBlank="1" showInputMessage="1" showErrorMessage="1" sqref="M9:M1359">
      <formula1>type</formula1>
    </dataValidation>
    <dataValidation type="list" allowBlank="1" showInputMessage="1" showErrorMessage="1" sqref="P9:Q1359">
      <formula1>work</formula1>
    </dataValidation>
    <dataValidation type="list" allowBlank="1" showInputMessage="1" showErrorMessage="1" sqref="G9:G1359">
      <formula1>ovz</formula1>
    </dataValidation>
    <dataValidation type="list" allowBlank="1" showInputMessage="1" showErrorMessage="1" sqref="L9:L1359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34"/>
  <sheetViews>
    <sheetView zoomScalePageLayoutView="0" workbookViewId="0" topLeftCell="A2">
      <selection activeCell="C20" sqref="C20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97</v>
      </c>
      <c r="D2" t="s">
        <v>126</v>
      </c>
      <c r="F2" s="39">
        <v>41</v>
      </c>
    </row>
    <row r="3" spans="2:3" ht="15">
      <c r="B3" s="1" t="s">
        <v>8</v>
      </c>
      <c r="C3" s="17">
        <v>43010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203</v>
      </c>
    </row>
    <row r="6" spans="1:10" ht="15" customHeight="1" thickBot="1">
      <c r="A6" s="16" t="s">
        <v>20</v>
      </c>
      <c r="C6" s="65" t="s">
        <v>27</v>
      </c>
      <c r="D6" s="65"/>
      <c r="E6" s="65"/>
      <c r="F6" s="65"/>
      <c r="G6" s="65"/>
      <c r="H6" s="65"/>
      <c r="I6" s="65"/>
      <c r="J6" s="65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19" ht="12.75">
      <c r="A9" s="23"/>
      <c r="B9" s="24"/>
      <c r="C9" s="24"/>
      <c r="D9" s="24"/>
      <c r="E9" s="23"/>
      <c r="F9" s="25"/>
      <c r="G9" s="25"/>
      <c r="H9" s="23"/>
      <c r="I9" s="23"/>
      <c r="J9" s="23"/>
      <c r="K9" s="23"/>
      <c r="L9" s="23"/>
      <c r="M9" s="23"/>
      <c r="N9" s="32"/>
      <c r="O9" s="32"/>
      <c r="P9" s="23"/>
      <c r="Q9" s="23"/>
      <c r="R9" s="24"/>
      <c r="S9" s="24"/>
    </row>
    <row r="10" spans="1:19" ht="12.75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6"/>
      <c r="I13" s="26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6"/>
      <c r="I14" s="26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t="s">
        <v>127</v>
      </c>
      <c r="C15">
        <v>0</v>
      </c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t="s">
        <v>128</v>
      </c>
      <c r="C16">
        <v>0</v>
      </c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t="s">
        <v>129</v>
      </c>
      <c r="C17">
        <v>0</v>
      </c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t="s">
        <v>130</v>
      </c>
      <c r="C18">
        <v>0</v>
      </c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t="s">
        <v>131</v>
      </c>
      <c r="C19">
        <v>0</v>
      </c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4">
      <formula1>sex</formula1>
    </dataValidation>
    <dataValidation type="list" allowBlank="1" showInputMessage="1" showErrorMessage="1" sqref="H9:H1354">
      <formula1>rf</formula1>
    </dataValidation>
    <dataValidation type="list" allowBlank="1" showInputMessage="1" showErrorMessage="1" sqref="K9:K1354">
      <formula1>t_class</formula1>
    </dataValidation>
    <dataValidation type="list" allowBlank="1" showInputMessage="1" showErrorMessage="1" sqref="I9:I1354">
      <formula1>municipal</formula1>
    </dataValidation>
    <dataValidation type="list" allowBlank="1" showInputMessage="1" showErrorMessage="1" sqref="M9:M1354">
      <formula1>type</formula1>
    </dataValidation>
    <dataValidation type="list" allowBlank="1" showInputMessage="1" showErrorMessage="1" sqref="P9:Q1354">
      <formula1>work</formula1>
    </dataValidation>
    <dataValidation type="list" allowBlank="1" showInputMessage="1" showErrorMessage="1" sqref="G9:G1354">
      <formula1>ovz</formula1>
    </dataValidation>
    <dataValidation type="list" allowBlank="1" showInputMessage="1" showErrorMessage="1" sqref="L9:L1354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40"/>
  <sheetViews>
    <sheetView zoomScalePageLayoutView="0" workbookViewId="0" topLeftCell="A1">
      <selection activeCell="A1" sqref="A1:IV5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97</v>
      </c>
      <c r="D2" t="s">
        <v>126</v>
      </c>
      <c r="F2" s="39">
        <v>41</v>
      </c>
    </row>
    <row r="3" spans="2:3" ht="15">
      <c r="B3" s="1" t="s">
        <v>8</v>
      </c>
      <c r="C3" s="17">
        <v>43010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203</v>
      </c>
    </row>
    <row r="6" spans="1:10" ht="15" customHeight="1" thickBot="1">
      <c r="A6" s="16" t="s">
        <v>20</v>
      </c>
      <c r="C6" s="65" t="s">
        <v>27</v>
      </c>
      <c r="D6" s="65"/>
      <c r="E6" s="65"/>
      <c r="F6" s="65"/>
      <c r="G6" s="65"/>
      <c r="H6" s="65"/>
      <c r="I6" s="65"/>
      <c r="J6" s="65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/>
      <c r="B9" s="58"/>
      <c r="C9" s="58"/>
      <c r="D9" s="58"/>
      <c r="E9" s="58"/>
      <c r="F9" s="59"/>
      <c r="G9" s="25"/>
      <c r="H9" s="23"/>
      <c r="I9" s="23"/>
      <c r="J9" s="43"/>
      <c r="K9" s="23"/>
      <c r="L9" s="23"/>
      <c r="M9" s="23"/>
      <c r="N9" s="32"/>
      <c r="O9" s="32"/>
      <c r="P9" s="23"/>
      <c r="Q9" s="23"/>
      <c r="R9" s="24"/>
      <c r="S9" s="24"/>
      <c r="T9" s="41"/>
      <c r="U9" s="42"/>
    </row>
    <row r="10" spans="1:21" ht="14.25">
      <c r="A10" s="23"/>
      <c r="B10" s="58"/>
      <c r="C10" s="58"/>
      <c r="D10" s="58"/>
      <c r="E10" s="58"/>
      <c r="F10" s="59"/>
      <c r="G10" s="25"/>
      <c r="H10" s="23"/>
      <c r="I10" s="23"/>
      <c r="J10" s="43"/>
      <c r="K10" s="23"/>
      <c r="L10" s="23"/>
      <c r="M10" s="23"/>
      <c r="N10" s="32"/>
      <c r="O10" s="32"/>
      <c r="P10" s="23"/>
      <c r="Q10" s="23"/>
      <c r="R10" s="24"/>
      <c r="S10" s="24"/>
      <c r="T10" s="41"/>
      <c r="U10" s="42"/>
    </row>
    <row r="11" spans="1:21" ht="14.25">
      <c r="A11" s="23"/>
      <c r="B11" s="58"/>
      <c r="C11" s="58"/>
      <c r="D11" s="58"/>
      <c r="E11" s="58"/>
      <c r="F11" s="59"/>
      <c r="G11" s="25"/>
      <c r="H11" s="23"/>
      <c r="I11" s="23"/>
      <c r="J11" s="43"/>
      <c r="K11" s="23"/>
      <c r="L11" s="23"/>
      <c r="M11" s="23"/>
      <c r="N11" s="32"/>
      <c r="O11" s="32"/>
      <c r="P11" s="23"/>
      <c r="Q11" s="23"/>
      <c r="R11" s="24"/>
      <c r="S11" s="24"/>
      <c r="T11" s="41"/>
      <c r="U11" s="42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t="s">
        <v>127</v>
      </c>
      <c r="C21">
        <f>COUNTIF(U9:U11,"=1")</f>
        <v>0</v>
      </c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128</v>
      </c>
      <c r="C22">
        <f>COUNTIF(U9:U11,"=2")</f>
        <v>0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129</v>
      </c>
      <c r="C23">
        <f>COUNTIF(U9:U11,"=3")</f>
        <v>0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130</v>
      </c>
      <c r="C24">
        <f>COUNTIF(U9:U11,"=4")</f>
        <v>0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131</v>
      </c>
      <c r="C25">
        <f>SUM(C21:C24)</f>
        <v>0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121</v>
      </c>
      <c r="L3" s="7" t="s">
        <v>5</v>
      </c>
      <c r="N3" s="7" t="s">
        <v>22</v>
      </c>
      <c r="P3" s="7" t="s">
        <v>87</v>
      </c>
      <c r="R3" s="8" t="s">
        <v>105</v>
      </c>
      <c r="T3" s="8" t="s">
        <v>124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 t="s">
        <v>80</v>
      </c>
      <c r="P10" s="35" t="s">
        <v>117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112</v>
      </c>
      <c r="P12" s="2" t="s">
        <v>118</v>
      </c>
    </row>
    <row r="13" spans="14:16" ht="12.75">
      <c r="N13" s="2" t="s">
        <v>78</v>
      </c>
      <c r="P13" s="2" t="s">
        <v>119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120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179</v>
      </c>
    </row>
    <row r="26" spans="14:16" ht="12.75">
      <c r="N26" s="2" t="s">
        <v>65</v>
      </c>
      <c r="P26" s="2" t="s">
        <v>103</v>
      </c>
    </row>
    <row r="27" spans="14:16" ht="13.5" thickBot="1">
      <c r="N27" s="2" t="s">
        <v>64</v>
      </c>
      <c r="P27" s="3" t="s">
        <v>104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114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8.375" style="0" customWidth="1"/>
  </cols>
  <sheetData>
    <row r="1" spans="2:15" ht="15.75">
      <c r="B1" s="44"/>
      <c r="D1" s="44"/>
      <c r="E1" s="44"/>
      <c r="F1" s="44" t="s">
        <v>135</v>
      </c>
      <c r="G1" s="44"/>
      <c r="I1" s="44"/>
      <c r="J1" s="44"/>
      <c r="K1" s="44"/>
      <c r="L1" s="44"/>
      <c r="M1" s="44"/>
      <c r="N1" s="44"/>
      <c r="O1" s="44"/>
    </row>
    <row r="2" spans="2:15" ht="15.75">
      <c r="B2" s="44"/>
      <c r="D2" s="44"/>
      <c r="E2" s="44"/>
      <c r="F2" s="44" t="s">
        <v>178</v>
      </c>
      <c r="G2" s="44"/>
      <c r="I2" s="44"/>
      <c r="J2" s="44"/>
      <c r="K2" s="44"/>
      <c r="L2" s="44"/>
      <c r="M2" s="44"/>
      <c r="N2" s="44"/>
      <c r="O2" s="44"/>
    </row>
    <row r="3" spans="2:15" ht="12.75">
      <c r="B3" s="45"/>
      <c r="D3" s="45"/>
      <c r="E3" s="45"/>
      <c r="F3" s="45" t="s">
        <v>229</v>
      </c>
      <c r="G3" s="45"/>
      <c r="I3" s="45"/>
      <c r="J3" s="45"/>
      <c r="K3" s="45"/>
      <c r="L3" s="45"/>
      <c r="M3" s="45"/>
      <c r="N3" s="45"/>
      <c r="O3" s="45"/>
    </row>
    <row r="4" spans="1:15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3.5" thickBot="1">
      <c r="A6" s="47"/>
      <c r="B6" s="47"/>
      <c r="C6" s="47"/>
      <c r="D6" s="47"/>
      <c r="E6" s="47"/>
      <c r="F6" s="47"/>
      <c r="G6" s="47"/>
      <c r="H6" s="48"/>
      <c r="I6" s="48"/>
      <c r="J6" s="48"/>
      <c r="K6" s="48"/>
      <c r="L6" s="49"/>
      <c r="M6" s="50"/>
      <c r="N6" s="50"/>
      <c r="O6" s="49"/>
    </row>
    <row r="7" spans="1:15" ht="13.5" thickBot="1">
      <c r="A7" s="66" t="s">
        <v>136</v>
      </c>
      <c r="B7" s="70" t="s">
        <v>137</v>
      </c>
      <c r="C7" s="72"/>
      <c r="D7" s="72"/>
      <c r="E7" s="72"/>
      <c r="F7" s="72"/>
      <c r="G7" s="72"/>
      <c r="H7" s="72"/>
      <c r="I7" s="73"/>
      <c r="J7" s="70" t="s">
        <v>138</v>
      </c>
      <c r="K7" s="74" t="s">
        <v>139</v>
      </c>
      <c r="L7" s="66" t="s">
        <v>140</v>
      </c>
      <c r="M7" s="66" t="s">
        <v>141</v>
      </c>
      <c r="N7" s="66" t="s">
        <v>142</v>
      </c>
      <c r="O7" s="66" t="s">
        <v>143</v>
      </c>
    </row>
    <row r="8" spans="1:15" ht="13.5" thickBot="1">
      <c r="A8" s="69"/>
      <c r="B8" s="71"/>
      <c r="C8" s="51" t="s">
        <v>144</v>
      </c>
      <c r="D8" s="51" t="s">
        <v>145</v>
      </c>
      <c r="E8" s="51" t="s">
        <v>146</v>
      </c>
      <c r="F8" s="51" t="s">
        <v>147</v>
      </c>
      <c r="G8" s="51" t="s">
        <v>148</v>
      </c>
      <c r="H8" s="51" t="s">
        <v>149</v>
      </c>
      <c r="I8" s="52" t="s">
        <v>150</v>
      </c>
      <c r="J8" s="71"/>
      <c r="K8" s="75"/>
      <c r="L8" s="76"/>
      <c r="M8" s="67"/>
      <c r="N8" s="67"/>
      <c r="O8" s="68"/>
    </row>
    <row r="9" spans="1:16" ht="13.5" thickBot="1">
      <c r="A9" s="53" t="s">
        <v>230</v>
      </c>
      <c r="B9" s="54">
        <f>SUM(C9:I9)</f>
        <v>30</v>
      </c>
      <c r="C9" s="54">
        <f>5!$C25</f>
        <v>0</v>
      </c>
      <c r="D9" s="54">
        <f>6!$C19</f>
        <v>0</v>
      </c>
      <c r="E9" s="54">
        <f>7!$C24</f>
        <v>7</v>
      </c>
      <c r="F9" s="54">
        <f>8!$C23</f>
        <v>5</v>
      </c>
      <c r="G9" s="54">
        <f>9!$C25</f>
        <v>11</v>
      </c>
      <c r="H9" s="54">
        <f>'10'!$C19</f>
        <v>2</v>
      </c>
      <c r="I9" s="54">
        <f>'11'!$C25</f>
        <v>5</v>
      </c>
      <c r="J9" s="55">
        <v>0</v>
      </c>
      <c r="K9" s="56">
        <v>2</v>
      </c>
      <c r="L9" s="56">
        <f>5!$C24+6!$C18+7!$C23+8!$C22+9!$C24+'10'!$C18+'11'!$C24</f>
        <v>7</v>
      </c>
      <c r="M9" s="56">
        <f>5!$C23+6!$C17+7!$C22+8!$C21+9!$C23+'10'!$C17+'11'!$C23</f>
        <v>21</v>
      </c>
      <c r="N9" s="56">
        <f>5!$C22+6!$C16+7!$C21+8!$C20+9!$C22+'10'!$C16+'11'!$C22</f>
        <v>2</v>
      </c>
      <c r="O9" s="56">
        <f>5!$C21+6!$C15+7!$C20+8!$C19+9!$C21+'10'!$C15+'11'!$C21</f>
        <v>0</v>
      </c>
      <c r="P9" s="57">
        <f>SUM(L9:O9)</f>
        <v>30</v>
      </c>
    </row>
  </sheetData>
  <sheetProtection/>
  <mergeCells count="9">
    <mergeCell ref="M7:M8"/>
    <mergeCell ref="N7:N8"/>
    <mergeCell ref="O7:O8"/>
    <mergeCell ref="A7:A8"/>
    <mergeCell ref="B7:B8"/>
    <mergeCell ref="C7:I7"/>
    <mergeCell ref="J7:J8"/>
    <mergeCell ref="K7:K8"/>
    <mergeCell ref="L7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book-3-09</cp:lastModifiedBy>
  <dcterms:created xsi:type="dcterms:W3CDTF">2011-01-26T13:35:26Z</dcterms:created>
  <dcterms:modified xsi:type="dcterms:W3CDTF">2017-10-16T09:55:26Z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