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356" windowWidth="13635" windowHeight="6705" tabRatio="413" activeTab="0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Лист2" sheetId="8" r:id="rId8"/>
    <sheet name="Сводная" sheetId="9" r:id="rId9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<sst xmlns="http://schemas.openxmlformats.org/spreadsheetml/2006/main" count="1141" uniqueCount="315">
  <si>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</si>
  <si>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</si>
  <si>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</si>
  <si>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</si>
  <si>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</si>
  <si>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</si>
  <si>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</si>
  <si>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</si>
  <si>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</si>
  <si>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</si>
  <si>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</si>
  <si>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</si>
  <si>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</si>
  <si>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</si>
  <si>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</si>
  <si>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</si>
  <si>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</si>
  <si>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</si>
  <si>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</si>
  <si>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</si>
  <si>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</si>
  <si>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</si>
  <si>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</si>
  <si>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</si>
  <si>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</si>
  <si>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</si>
  <si>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</si>
  <si>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</si>
  <si>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</si>
  <si>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</si>
  <si>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</si>
  <si>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</si>
  <si>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</si>
  <si>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</si>
  <si>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</si>
  <si>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</si>
  <si>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</si>
  <si>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</si>
  <si>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</si>
  <si>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</si>
  <si>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</si>
  <si>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</si>
  <si>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</si>
  <si>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</si>
  <si>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</si>
  <si>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</si>
  <si>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</si>
  <si>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</si>
  <si>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</si>
  <si>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</si>
  <si>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</si>
  <si>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</si>
  <si>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</si>
  <si>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</si>
  <si>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</si>
  <si>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</si>
  <si>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</si>
  <si>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</si>
  <si>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</si>
  <si>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</si>
  <si>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</si>
  <si>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</si>
  <si>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</si>
  <si>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</si>
  <si>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</si>
  <si>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</si>
  <si>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</si>
  <si>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</si>
  <si>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</si>
  <si>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</si>
  <si>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</si>
  <si>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</si>
  <si>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</si>
  <si>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</si>
  <si>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</si>
  <si>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</si>
  <si>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</si>
  <si>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</si>
  <si>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</si>
  <si>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</si>
  <si>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</si>
  <si>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</si>
  <si>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</si>
  <si>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</si>
  <si>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</si>
  <si>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</si>
  <si>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</si>
  <si>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</si>
  <si>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</si>
  <si>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</si>
  <si>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</si>
  <si>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</si>
  <si>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</si>
  <si>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</si>
  <si>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</si>
  <si>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</si>
  <si>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</si>
  <si>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</si>
  <si>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</si>
  <si>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</si>
  <si>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</si>
  <si>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</si>
  <si>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</si>
  <si>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</si>
  <si>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</si>
  <si>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</si>
  <si>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</si>
  <si>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</si>
  <si>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</si>
  <si>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</si>
  <si>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</si>
  <si>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</si>
  <si>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</si>
  <si>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</si>
  <si>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</si>
  <si>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</si>
  <si>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</si>
  <si>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</si>
  <si>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</si>
  <si>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</si>
  <si>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</si>
  <si>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</si>
  <si>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</si>
  <si>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</si>
  <si>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</si>
  <si>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</t>
  </si>
  <si>
    <t>Максимальный балл</t>
  </si>
  <si>
    <t>&gt;75%</t>
  </si>
  <si>
    <t>&gt;50%</t>
  </si>
  <si>
    <t>&gt;25%</t>
  </si>
  <si>
    <t>&gt;0%</t>
  </si>
  <si>
    <t>Всего</t>
  </si>
  <si>
    <t>% выполнения заданий</t>
  </si>
  <si>
    <t>Code</t>
  </si>
  <si>
    <t>лицей №1'</t>
  </si>
  <si>
    <t>Протокол</t>
  </si>
  <si>
    <t>Предмет</t>
  </si>
  <si>
    <t>Всего участников</t>
  </si>
  <si>
    <t>Количество победителей</t>
  </si>
  <si>
    <t>Количество призеров</t>
  </si>
  <si>
    <t>Менее 25% заданий</t>
  </si>
  <si>
    <t>менее 50% заданий</t>
  </si>
  <si>
    <t>до 75% заданий</t>
  </si>
  <si>
    <t>Более 75% заданий</t>
  </si>
  <si>
    <t>5 кл.</t>
  </si>
  <si>
    <t>6 кл.</t>
  </si>
  <si>
    <t>7 кл.</t>
  </si>
  <si>
    <t>8 кл.</t>
  </si>
  <si>
    <t>9 кл.</t>
  </si>
  <si>
    <t>10 кл.</t>
  </si>
  <si>
    <t>11 кл.</t>
  </si>
  <si>
    <t>Елизавета</t>
  </si>
  <si>
    <t>Ковалёва</t>
  </si>
  <si>
    <t>Сергеевна</t>
  </si>
  <si>
    <t>Екатерина</t>
  </si>
  <si>
    <t>Николаевна</t>
  </si>
  <si>
    <t>Абрашина</t>
  </si>
  <si>
    <t>Кристина</t>
  </si>
  <si>
    <t>Евгеньевна</t>
  </si>
  <si>
    <t>Сергеевич</t>
  </si>
  <si>
    <t>Антон</t>
  </si>
  <si>
    <t>Дмитриевич</t>
  </si>
  <si>
    <t>Юрьевна</t>
  </si>
  <si>
    <t>Черных</t>
  </si>
  <si>
    <t>Игнат</t>
  </si>
  <si>
    <t>Андреевич</t>
  </si>
  <si>
    <t>Александрович</t>
  </si>
  <si>
    <t>Дмитрий</t>
  </si>
  <si>
    <t>Витальевич</t>
  </si>
  <si>
    <t>Валерьевна</t>
  </si>
  <si>
    <t>Николай</t>
  </si>
  <si>
    <t>Евгеньевич</t>
  </si>
  <si>
    <t>Ушаков</t>
  </si>
  <si>
    <t>Александр</t>
  </si>
  <si>
    <t>Алексеевна</t>
  </si>
  <si>
    <t>Юлия</t>
  </si>
  <si>
    <t>Ирина</t>
  </si>
  <si>
    <t>Светлана</t>
  </si>
  <si>
    <t>Васильевна</t>
  </si>
  <si>
    <t>Алексей</t>
  </si>
  <si>
    <t>Дарья</t>
  </si>
  <si>
    <t>Олеговна</t>
  </si>
  <si>
    <t>Тарарай</t>
  </si>
  <si>
    <t>Алина</t>
  </si>
  <si>
    <t>Вячеславовна</t>
  </si>
  <si>
    <t>Виталий</t>
  </si>
  <si>
    <t>Игоревич</t>
  </si>
  <si>
    <t>Андреевна</t>
  </si>
  <si>
    <t>Софья</t>
  </si>
  <si>
    <t>Андрей</t>
  </si>
  <si>
    <t>Владимировна</t>
  </si>
  <si>
    <t>Виктория</t>
  </si>
  <si>
    <t>Анна</t>
  </si>
  <si>
    <t>Алексеевич</t>
  </si>
  <si>
    <t>Шутяев</t>
  </si>
  <si>
    <t>Вадим</t>
  </si>
  <si>
    <t>Владимирович</t>
  </si>
  <si>
    <t>участников школьного этапа всероссийской олимпиады школьников 2017/18 учебного года</t>
  </si>
  <si>
    <t>география</t>
  </si>
  <si>
    <t>по географии в МАОУ лицее №1</t>
  </si>
  <si>
    <t>Трушин Александр Петрович</t>
  </si>
  <si>
    <t>Полина</t>
  </si>
  <si>
    <t>Илья</t>
  </si>
  <si>
    <t>Сибилев</t>
  </si>
  <si>
    <t>Ханченко</t>
  </si>
  <si>
    <t>Максим</t>
  </si>
  <si>
    <t>Дешкович</t>
  </si>
  <si>
    <t>Мусаева</t>
  </si>
  <si>
    <t>Дамировна</t>
  </si>
  <si>
    <t>Вершинина</t>
  </si>
  <si>
    <t>Клочко</t>
  </si>
  <si>
    <t>Анастасия</t>
  </si>
  <si>
    <t>Максимович</t>
  </si>
  <si>
    <t>Рубанов</t>
  </si>
  <si>
    <t>Французенко</t>
  </si>
  <si>
    <t>Цветкова</t>
  </si>
  <si>
    <t>Ия</t>
  </si>
  <si>
    <t>Александровна</t>
  </si>
  <si>
    <t>Шпагина</t>
  </si>
  <si>
    <t>Ясуоко</t>
  </si>
  <si>
    <t>Викторовна</t>
  </si>
  <si>
    <t>Воропаев</t>
  </si>
  <si>
    <t>Матвей</t>
  </si>
  <si>
    <t>Зубов</t>
  </si>
  <si>
    <t>Липовский</t>
  </si>
  <si>
    <t>Политик</t>
  </si>
  <si>
    <t>Савчук</t>
  </si>
  <si>
    <t>Сухотин</t>
  </si>
  <si>
    <t>Гончарова</t>
  </si>
  <si>
    <t>Таисия</t>
  </si>
  <si>
    <t>Курина</t>
  </si>
  <si>
    <t>Витальевна</t>
  </si>
  <si>
    <t>Смирнова</t>
  </si>
  <si>
    <t>Корепанов</t>
  </si>
  <si>
    <t>Вячеслав</t>
  </si>
  <si>
    <t>Мартыщук</t>
  </si>
  <si>
    <t>Артём</t>
  </si>
  <si>
    <t>Пинчук</t>
  </si>
  <si>
    <t>Романькова</t>
  </si>
  <si>
    <t>Сухоребров</t>
  </si>
  <si>
    <t>Туровская</t>
  </si>
  <si>
    <t>Базиленко</t>
  </si>
  <si>
    <t>Лавдоренко</t>
  </si>
  <si>
    <t>Палкин</t>
  </si>
  <si>
    <t>Георгий</t>
  </si>
  <si>
    <t>Подшивалов</t>
  </si>
  <si>
    <t>Рузалёнок</t>
  </si>
  <si>
    <t>Рукосуева</t>
  </si>
  <si>
    <t>Эмилия</t>
  </si>
  <si>
    <t>Леонидовна</t>
  </si>
  <si>
    <t>Андреева</t>
  </si>
  <si>
    <t>Байкова</t>
  </si>
  <si>
    <t>София</t>
  </si>
  <si>
    <t>Белясов</t>
  </si>
  <si>
    <t>Архип</t>
  </si>
  <si>
    <t>Бетехтина</t>
  </si>
  <si>
    <t>Игоревна</t>
  </si>
  <si>
    <t>Конотоп</t>
  </si>
  <si>
    <t>Тарас</t>
  </si>
  <si>
    <t>Лапина</t>
  </si>
  <si>
    <t>Федянин</t>
  </si>
  <si>
    <t>Константинович</t>
  </si>
  <si>
    <t>Шилкина</t>
  </si>
  <si>
    <t>Бароновский</t>
  </si>
  <si>
    <t>Ростислав</t>
  </si>
  <si>
    <t>Казакевич</t>
  </si>
  <si>
    <t>Крупская</t>
  </si>
  <si>
    <t>Мартынов</t>
  </si>
  <si>
    <t>Демид</t>
  </si>
  <si>
    <t>Орловский</t>
  </si>
  <si>
    <t>Денис</t>
  </si>
  <si>
    <t>Федоров</t>
  </si>
  <si>
    <t>Шатунов</t>
  </si>
  <si>
    <t>Белозерцева</t>
  </si>
  <si>
    <t>Петровна</t>
  </si>
  <si>
    <t>Корнеева</t>
  </si>
  <si>
    <t>Терешкова</t>
  </si>
  <si>
    <t>Аносова</t>
  </si>
  <si>
    <t>Борисов</t>
  </si>
  <si>
    <t>Егор</t>
  </si>
  <si>
    <t>Исаенко</t>
  </si>
  <si>
    <t>Николаевич</t>
  </si>
  <si>
    <t>Кучмеев</t>
  </si>
  <si>
    <t>Богдан</t>
  </si>
  <si>
    <t>Масолыго</t>
  </si>
  <si>
    <t>Новоселова</t>
  </si>
  <si>
    <t>Наталья</t>
  </si>
  <si>
    <t>Бельцева</t>
  </si>
  <si>
    <t>Валерия</t>
  </si>
  <si>
    <t>Евтушенко</t>
  </si>
  <si>
    <t>Владислав</t>
  </si>
  <si>
    <t>Правдивцев</t>
  </si>
  <si>
    <t>Викторович</t>
  </si>
  <si>
    <t>Тыняный</t>
  </si>
  <si>
    <t>Валерьевич</t>
  </si>
  <si>
    <t>Волков</t>
  </si>
  <si>
    <t>Артем</t>
  </si>
  <si>
    <t>Астренков</t>
  </si>
  <si>
    <t>Ларионова</t>
  </si>
  <si>
    <t>Арина</t>
  </si>
  <si>
    <t>Мкртчян</t>
  </si>
  <si>
    <t>Сенюкова</t>
  </si>
  <si>
    <t>Тушин</t>
  </si>
  <si>
    <t>Клим</t>
  </si>
  <si>
    <t>Ковалевич</t>
  </si>
  <si>
    <t>Татьяна</t>
  </si>
  <si>
    <t>Артемовна</t>
  </si>
  <si>
    <t xml:space="preserve">Картеев </t>
  </si>
  <si>
    <t>Змушко</t>
  </si>
  <si>
    <t>Дмитриевна</t>
  </si>
  <si>
    <t>Гурина</t>
  </si>
  <si>
    <t>Швалюк</t>
  </si>
  <si>
    <t>Сусанна</t>
  </si>
  <si>
    <t>Цолаковна</t>
  </si>
  <si>
    <t>Штрахова Ольга Анатольевна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</si>
</sst>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43" applyAlignment="1" applyProtection="1">
      <alignment/>
      <protection/>
    </xf>
    <xf numFmtId="0" fontId="0" fillId="24" borderId="17" xfId="0" applyFill="1" applyBorder="1" applyAlignment="1">
      <alignment/>
    </xf>
    <xf numFmtId="0" fontId="0" fillId="25" borderId="17" xfId="0" applyFont="1" applyFill="1" applyBorder="1" applyAlignment="1">
      <alignment horizontal="center" vertical="center" wrapText="1"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 quotePrefix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top"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0" fontId="34" fillId="0" borderId="24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7" xfId="0" applyFont="1" applyBorder="1" applyAlignment="1">
      <alignment vertical="center"/>
    </xf>
    <xf numFmtId="14" fontId="0" fillId="0" borderId="17" xfId="33" applyNumberFormat="1" applyFont="1" applyBorder="1" applyAlignment="1" applyProtection="1">
      <alignment/>
      <protection/>
    </xf>
    <xf numFmtId="9" fontId="0" fillId="0" borderId="0" xfId="59" applyFont="1" applyFill="1" applyBorder="1" applyAlignment="1">
      <alignment/>
    </xf>
    <xf numFmtId="0" fontId="1" fillId="0" borderId="0" xfId="54" applyFill="1" applyAlignment="1">
      <alignment horizontal="right"/>
      <protection/>
    </xf>
    <xf numFmtId="0" fontId="1" fillId="0" borderId="0" xfId="54" applyFont="1" applyFill="1" applyAlignment="1">
      <alignment horizontal="right"/>
      <protection/>
    </xf>
    <xf numFmtId="0" fontId="1" fillId="0" borderId="15" xfId="54" applyFill="1" applyBorder="1" applyAlignment="1">
      <alignment vertical="center" wrapText="1"/>
      <protection/>
    </xf>
    <xf numFmtId="0" fontId="24" fillId="0" borderId="17" xfId="0" applyFont="1" applyFill="1" applyBorder="1" applyAlignment="1">
      <alignment vertical="center"/>
    </xf>
    <xf numFmtId="49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21" fillId="0" borderId="23" xfId="0" applyFont="1" applyBorder="1" applyAlignment="1">
      <alignment horizontal="left"/>
    </xf>
    <xf numFmtId="0" fontId="33" fillId="0" borderId="19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33" fillId="0" borderId="24" xfId="0" applyFont="1" applyBorder="1" applyAlignment="1">
      <alignment horizontal="center" wrapText="1"/>
    </xf>
    <xf numFmtId="0" fontId="33" fillId="0" borderId="19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14" fontId="0" fillId="0" borderId="17" xfId="33" applyNumberFormat="1" applyFont="1" applyBorder="1" applyAlignment="1" applyProtection="1">
      <alignment horizontal="left"/>
      <protection/>
    </xf>
    <xf numFmtId="0" fontId="0" fillId="0" borderId="17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0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20" sqref="R20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91</v>
      </c>
      <c r="D2" t="s">
        <v>126</v>
      </c>
      <c r="F2" s="39">
        <v>41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200</v>
      </c>
    </row>
    <row r="6" spans="1:10" ht="15" customHeight="1" thickBot="1">
      <c r="A6" s="16" t="s">
        <v>20</v>
      </c>
      <c r="C6" s="67" t="s">
        <v>27</v>
      </c>
      <c r="D6" s="67"/>
      <c r="E6" s="67"/>
      <c r="F6" s="67"/>
      <c r="G6" s="67"/>
      <c r="H6" s="67"/>
      <c r="I6" s="67"/>
      <c r="J6" s="6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291</v>
      </c>
      <c r="C9" s="58" t="s">
        <v>173</v>
      </c>
      <c r="D9" s="58" t="s">
        <v>292</v>
      </c>
      <c r="E9" s="58" t="s">
        <v>13</v>
      </c>
      <c r="F9" s="59">
        <v>36799</v>
      </c>
      <c r="G9" s="25"/>
      <c r="H9" s="23" t="s">
        <v>15</v>
      </c>
      <c r="I9" s="23" t="s">
        <v>79</v>
      </c>
      <c r="J9" s="43" t="s">
        <v>134</v>
      </c>
      <c r="K9" s="23">
        <v>11</v>
      </c>
      <c r="L9" s="23"/>
      <c r="M9" s="23" t="s">
        <v>9</v>
      </c>
      <c r="N9" s="32">
        <v>31</v>
      </c>
      <c r="O9" s="32"/>
      <c r="P9" s="23"/>
      <c r="Q9" s="23"/>
      <c r="R9" s="80" t="s">
        <v>200</v>
      </c>
      <c r="S9" s="24"/>
      <c r="T9" s="41">
        <f>(N9+O9)/F$2</f>
        <v>0.7560975609756098</v>
      </c>
      <c r="U9" s="42">
        <f>IF(T9&gt;75%,1,IF(T9&gt;50%,2,IF(T9&gt;25%,3,4)))</f>
        <v>1</v>
      </c>
    </row>
    <row r="10" spans="1:21" ht="14.25">
      <c r="A10" s="23">
        <v>2</v>
      </c>
      <c r="B10" s="58" t="s">
        <v>287</v>
      </c>
      <c r="C10" s="58" t="s">
        <v>288</v>
      </c>
      <c r="D10" s="58" t="s">
        <v>162</v>
      </c>
      <c r="E10" s="58" t="s">
        <v>14</v>
      </c>
      <c r="F10" s="59">
        <v>36937</v>
      </c>
      <c r="G10" s="25"/>
      <c r="H10" s="23" t="s">
        <v>15</v>
      </c>
      <c r="I10" s="23" t="s">
        <v>79</v>
      </c>
      <c r="J10" s="43" t="s">
        <v>134</v>
      </c>
      <c r="K10" s="23">
        <v>11</v>
      </c>
      <c r="L10" s="23"/>
      <c r="M10" s="23" t="s">
        <v>10</v>
      </c>
      <c r="N10" s="32">
        <v>29</v>
      </c>
      <c r="O10" s="32"/>
      <c r="P10" s="23"/>
      <c r="Q10" s="23"/>
      <c r="R10" s="80" t="s">
        <v>200</v>
      </c>
      <c r="S10" s="24"/>
      <c r="T10" s="41">
        <f>(N10+O10)/F$2</f>
        <v>0.7073170731707317</v>
      </c>
      <c r="U10" s="42">
        <f>IF(T10&gt;75%,1,IF(T10&gt;50%,2,IF(T10&gt;25%,3,4)))</f>
        <v>2</v>
      </c>
    </row>
    <row r="11" spans="1:21" ht="14.25">
      <c r="A11" s="23">
        <v>3</v>
      </c>
      <c r="B11" s="58" t="s">
        <v>289</v>
      </c>
      <c r="C11" s="58" t="s">
        <v>290</v>
      </c>
      <c r="D11" s="58" t="s">
        <v>166</v>
      </c>
      <c r="E11" s="58" t="s">
        <v>13</v>
      </c>
      <c r="F11" s="59">
        <v>36896</v>
      </c>
      <c r="G11" s="25"/>
      <c r="H11" s="23" t="s">
        <v>15</v>
      </c>
      <c r="I11" s="23" t="s">
        <v>79</v>
      </c>
      <c r="J11" s="43" t="s">
        <v>134</v>
      </c>
      <c r="K11" s="23">
        <v>11</v>
      </c>
      <c r="L11" s="23"/>
      <c r="M11" s="23"/>
      <c r="N11" s="32">
        <v>27</v>
      </c>
      <c r="O11" s="32"/>
      <c r="P11" s="23"/>
      <c r="Q11" s="23"/>
      <c r="R11" s="80" t="s">
        <v>200</v>
      </c>
      <c r="S11" s="24"/>
      <c r="T11" s="41">
        <f>(N11+O11)/F$2</f>
        <v>0.6585365853658537</v>
      </c>
      <c r="U11" s="42">
        <f>IF(T11&gt;75%,1,IF(T11&gt;50%,2,IF(T11&gt;25%,3,4)))</f>
        <v>2</v>
      </c>
    </row>
    <row r="12" spans="1:21" ht="14.25">
      <c r="A12" s="23">
        <v>4</v>
      </c>
      <c r="B12" s="58" t="s">
        <v>293</v>
      </c>
      <c r="C12" s="58" t="s">
        <v>160</v>
      </c>
      <c r="D12" s="58" t="s">
        <v>159</v>
      </c>
      <c r="E12" s="58" t="s">
        <v>13</v>
      </c>
      <c r="F12" s="59">
        <v>36817</v>
      </c>
      <c r="G12" s="25"/>
      <c r="H12" s="23" t="s">
        <v>15</v>
      </c>
      <c r="I12" s="23" t="s">
        <v>79</v>
      </c>
      <c r="J12" s="43" t="s">
        <v>134</v>
      </c>
      <c r="K12" s="23">
        <v>11</v>
      </c>
      <c r="L12" s="23"/>
      <c r="M12" s="23"/>
      <c r="N12" s="32">
        <v>25</v>
      </c>
      <c r="O12" s="32"/>
      <c r="P12" s="23"/>
      <c r="Q12" s="23"/>
      <c r="R12" s="80" t="s">
        <v>200</v>
      </c>
      <c r="S12" s="24"/>
      <c r="T12" s="41">
        <f>(N12+O12)/F$2</f>
        <v>0.6097560975609756</v>
      </c>
      <c r="U12" s="42">
        <f>IF(T12&gt;75%,1,IF(T12&gt;50%,2,IF(T12&gt;25%,3,4)))</f>
        <v>2</v>
      </c>
    </row>
    <row r="13" spans="1:21" ht="14.25">
      <c r="A13" s="23">
        <v>5</v>
      </c>
      <c r="B13" s="58" t="s">
        <v>172</v>
      </c>
      <c r="C13" s="58" t="s">
        <v>189</v>
      </c>
      <c r="D13" s="58" t="s">
        <v>165</v>
      </c>
      <c r="E13" s="58" t="s">
        <v>13</v>
      </c>
      <c r="F13" s="59">
        <v>36602</v>
      </c>
      <c r="G13" s="25"/>
      <c r="H13" s="23" t="s">
        <v>15</v>
      </c>
      <c r="I13" s="23" t="s">
        <v>79</v>
      </c>
      <c r="J13" s="43" t="s">
        <v>134</v>
      </c>
      <c r="K13" s="23">
        <v>11</v>
      </c>
      <c r="L13" s="23"/>
      <c r="M13" s="23"/>
      <c r="N13" s="32">
        <v>18</v>
      </c>
      <c r="O13" s="32"/>
      <c r="P13" s="23"/>
      <c r="Q13" s="23"/>
      <c r="R13" s="80" t="s">
        <v>200</v>
      </c>
      <c r="S13" s="24"/>
      <c r="T13" s="41">
        <f>(N13+O13)/F$2</f>
        <v>0.43902439024390244</v>
      </c>
      <c r="U13" s="42">
        <f>IF(T13&gt;75%,1,IF(T13&gt;50%,2,IF(T13&gt;25%,3,4)))</f>
        <v>3</v>
      </c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127</v>
      </c>
      <c r="C21">
        <f>COUNTIF(U9:U13,"=1")</f>
        <v>1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COUNTIF(U9:U13,"=2")</f>
        <v>3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COUNTIF(U9:U13,"=3")</f>
        <v>1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COUNTIF(U9:U13,"=4")</f>
        <v>0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SUM(C21:C24)</f>
        <v>5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7">
      <selection activeCell="R9" sqref="R9:R15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91</v>
      </c>
      <c r="D2" t="s">
        <v>126</v>
      </c>
      <c r="F2" s="39">
        <v>47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200</v>
      </c>
    </row>
    <row r="6" spans="1:10" ht="15" customHeight="1" thickBot="1">
      <c r="A6" s="16" t="s">
        <v>20</v>
      </c>
      <c r="C6" s="67" t="s">
        <v>27</v>
      </c>
      <c r="D6" s="67"/>
      <c r="E6" s="67"/>
      <c r="F6" s="67"/>
      <c r="G6" s="67"/>
      <c r="H6" s="67"/>
      <c r="I6" s="67"/>
      <c r="J6" s="6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285</v>
      </c>
      <c r="C9" s="58" t="s">
        <v>286</v>
      </c>
      <c r="D9" s="58" t="s">
        <v>162</v>
      </c>
      <c r="E9" s="58" t="s">
        <v>14</v>
      </c>
      <c r="F9" s="59">
        <v>36918</v>
      </c>
      <c r="G9" s="25"/>
      <c r="H9" s="23" t="s">
        <v>15</v>
      </c>
      <c r="I9" s="23" t="s">
        <v>79</v>
      </c>
      <c r="J9" s="43" t="s">
        <v>134</v>
      </c>
      <c r="K9" s="23">
        <v>10</v>
      </c>
      <c r="L9" s="23"/>
      <c r="M9" s="23" t="s">
        <v>9</v>
      </c>
      <c r="N9" s="32">
        <v>41</v>
      </c>
      <c r="O9" s="32"/>
      <c r="P9" s="23"/>
      <c r="Q9" s="23"/>
      <c r="R9" t="s">
        <v>200</v>
      </c>
      <c r="S9" s="24"/>
      <c r="T9" s="41">
        <f aca="true" t="shared" si="0" ref="T9:T15">(N9+O9)/F$2</f>
        <v>0.8723404255319149</v>
      </c>
      <c r="U9" s="42">
        <f aca="true" t="shared" si="1" ref="U9:U15">IF(T9&gt;75%,1,IF(T9&gt;50%,2,IF(T9&gt;25%,3,4)))</f>
        <v>1</v>
      </c>
    </row>
    <row r="10" spans="1:21" ht="12.75">
      <c r="A10" s="23">
        <v>2</v>
      </c>
      <c r="B10" s="24" t="s">
        <v>311</v>
      </c>
      <c r="C10" s="24" t="s">
        <v>180</v>
      </c>
      <c r="D10" s="24" t="s">
        <v>155</v>
      </c>
      <c r="E10" s="23" t="s">
        <v>14</v>
      </c>
      <c r="F10" s="59">
        <v>37102</v>
      </c>
      <c r="G10" s="25"/>
      <c r="H10" s="23" t="s">
        <v>15</v>
      </c>
      <c r="I10" s="23" t="s">
        <v>79</v>
      </c>
      <c r="J10" s="43" t="s">
        <v>134</v>
      </c>
      <c r="K10" s="23">
        <v>10</v>
      </c>
      <c r="L10" s="23"/>
      <c r="M10" s="23"/>
      <c r="N10" s="32">
        <v>15</v>
      </c>
      <c r="O10" s="32"/>
      <c r="P10" s="23"/>
      <c r="Q10" s="23"/>
      <c r="R10" t="s">
        <v>200</v>
      </c>
      <c r="S10" s="24"/>
      <c r="T10" s="41">
        <f t="shared" si="0"/>
        <v>0.3191489361702128</v>
      </c>
      <c r="U10" s="42">
        <f t="shared" si="1"/>
        <v>3</v>
      </c>
    </row>
    <row r="11" spans="1:21" ht="14.25">
      <c r="A11" s="23">
        <v>3</v>
      </c>
      <c r="B11" s="58" t="s">
        <v>278</v>
      </c>
      <c r="C11" s="58" t="s">
        <v>279</v>
      </c>
      <c r="D11" s="58" t="s">
        <v>193</v>
      </c>
      <c r="E11" s="58" t="s">
        <v>13</v>
      </c>
      <c r="F11" s="59">
        <v>37206</v>
      </c>
      <c r="G11" s="25"/>
      <c r="H11" s="23" t="s">
        <v>15</v>
      </c>
      <c r="I11" s="23" t="s">
        <v>79</v>
      </c>
      <c r="J11" s="43" t="s">
        <v>134</v>
      </c>
      <c r="K11" s="23">
        <v>10</v>
      </c>
      <c r="L11" s="23"/>
      <c r="M11" s="23"/>
      <c r="N11" s="32">
        <v>7</v>
      </c>
      <c r="O11" s="32"/>
      <c r="P11" s="23"/>
      <c r="Q11" s="23"/>
      <c r="R11" t="s">
        <v>200</v>
      </c>
      <c r="S11" s="24"/>
      <c r="T11" s="41">
        <f t="shared" si="0"/>
        <v>0.14893617021276595</v>
      </c>
      <c r="U11" s="42">
        <f t="shared" si="1"/>
        <v>4</v>
      </c>
    </row>
    <row r="12" spans="1:21" ht="14.25">
      <c r="A12" s="23">
        <v>4</v>
      </c>
      <c r="B12" s="58" t="s">
        <v>277</v>
      </c>
      <c r="C12" s="58" t="s">
        <v>154</v>
      </c>
      <c r="D12" s="58" t="s">
        <v>169</v>
      </c>
      <c r="E12" s="58" t="s">
        <v>14</v>
      </c>
      <c r="F12" s="59">
        <v>36861</v>
      </c>
      <c r="G12" s="25"/>
      <c r="H12" s="23" t="s">
        <v>15</v>
      </c>
      <c r="I12" s="23" t="s">
        <v>79</v>
      </c>
      <c r="J12" s="43" t="s">
        <v>134</v>
      </c>
      <c r="K12" s="23">
        <v>10</v>
      </c>
      <c r="L12" s="23"/>
      <c r="M12" s="23"/>
      <c r="N12" s="32">
        <v>5</v>
      </c>
      <c r="O12" s="32"/>
      <c r="P12" s="23"/>
      <c r="Q12" s="23"/>
      <c r="R12" t="s">
        <v>200</v>
      </c>
      <c r="S12" s="24"/>
      <c r="T12" s="41">
        <f t="shared" si="0"/>
        <v>0.10638297872340426</v>
      </c>
      <c r="U12" s="42">
        <f t="shared" si="1"/>
        <v>4</v>
      </c>
    </row>
    <row r="13" spans="1:21" ht="14.25">
      <c r="A13" s="23">
        <v>5</v>
      </c>
      <c r="B13" s="58" t="s">
        <v>280</v>
      </c>
      <c r="C13" s="58" t="s">
        <v>170</v>
      </c>
      <c r="D13" s="58" t="s">
        <v>281</v>
      </c>
      <c r="E13" s="58" t="s">
        <v>13</v>
      </c>
      <c r="F13" s="59">
        <v>36904</v>
      </c>
      <c r="G13" s="25"/>
      <c r="H13" s="23" t="s">
        <v>15</v>
      </c>
      <c r="I13" s="23" t="s">
        <v>79</v>
      </c>
      <c r="J13" s="43" t="s">
        <v>134</v>
      </c>
      <c r="K13" s="23">
        <v>10</v>
      </c>
      <c r="L13" s="23"/>
      <c r="M13" s="23"/>
      <c r="N13" s="32">
        <v>4</v>
      </c>
      <c r="O13" s="32"/>
      <c r="P13" s="23"/>
      <c r="Q13" s="23"/>
      <c r="R13" t="s">
        <v>200</v>
      </c>
      <c r="S13" s="24"/>
      <c r="T13" s="41">
        <f t="shared" si="0"/>
        <v>0.0851063829787234</v>
      </c>
      <c r="U13" s="42">
        <f t="shared" si="1"/>
        <v>4</v>
      </c>
    </row>
    <row r="14" spans="1:21" ht="14.25">
      <c r="A14" s="23">
        <v>6</v>
      </c>
      <c r="B14" s="58" t="s">
        <v>284</v>
      </c>
      <c r="C14" s="58" t="s">
        <v>170</v>
      </c>
      <c r="D14" s="58" t="s">
        <v>171</v>
      </c>
      <c r="E14" s="58" t="s">
        <v>13</v>
      </c>
      <c r="F14" s="59">
        <v>37111</v>
      </c>
      <c r="G14" s="25"/>
      <c r="H14" s="23" t="s">
        <v>15</v>
      </c>
      <c r="I14" s="23" t="s">
        <v>79</v>
      </c>
      <c r="J14" s="43" t="s">
        <v>134</v>
      </c>
      <c r="K14" s="23">
        <v>10</v>
      </c>
      <c r="L14" s="23"/>
      <c r="M14" s="23"/>
      <c r="N14" s="32">
        <v>4</v>
      </c>
      <c r="O14" s="32"/>
      <c r="P14" s="23"/>
      <c r="Q14" s="23"/>
      <c r="R14" t="s">
        <v>200</v>
      </c>
      <c r="S14" s="24"/>
      <c r="T14" s="41">
        <f t="shared" si="0"/>
        <v>0.0851063829787234</v>
      </c>
      <c r="U14" s="42">
        <f t="shared" si="1"/>
        <v>4</v>
      </c>
    </row>
    <row r="15" spans="1:21" ht="14.25">
      <c r="A15" s="23">
        <v>7</v>
      </c>
      <c r="B15" s="58" t="s">
        <v>282</v>
      </c>
      <c r="C15" s="58" t="s">
        <v>283</v>
      </c>
      <c r="D15" s="58" t="s">
        <v>159</v>
      </c>
      <c r="E15" s="58" t="s">
        <v>13</v>
      </c>
      <c r="F15" s="59">
        <v>36946</v>
      </c>
      <c r="G15" s="25"/>
      <c r="H15" s="23" t="s">
        <v>15</v>
      </c>
      <c r="I15" s="23" t="s">
        <v>79</v>
      </c>
      <c r="J15" s="43" t="s">
        <v>134</v>
      </c>
      <c r="K15" s="23">
        <v>10</v>
      </c>
      <c r="L15" s="23"/>
      <c r="M15" s="23"/>
      <c r="N15" s="32">
        <v>2</v>
      </c>
      <c r="O15" s="32"/>
      <c r="P15" s="23"/>
      <c r="Q15" s="23"/>
      <c r="R15" t="s">
        <v>200</v>
      </c>
      <c r="S15" s="24"/>
      <c r="T15" s="41">
        <f t="shared" si="0"/>
        <v>0.0425531914893617</v>
      </c>
      <c r="U15" s="42">
        <f t="shared" si="1"/>
        <v>4</v>
      </c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127</v>
      </c>
      <c r="C21">
        <f>COUNTIF(U9:U15,"=1")</f>
        <v>1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COUNTIF(U9:U15,"=2")</f>
        <v>0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COUNTIF(U9:U15,"=3")</f>
        <v>1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COUNTIF(U9:U15,"=4")</f>
        <v>5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SUM(C21:C24)</f>
        <v>7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60">
      <formula1>specklass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E9:E136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55"/>
  <sheetViews>
    <sheetView zoomScalePageLayoutView="0" workbookViewId="0" topLeftCell="A4">
      <selection activeCell="F24" sqref="F24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91</v>
      </c>
      <c r="D2" t="s">
        <v>126</v>
      </c>
      <c r="F2" s="39">
        <v>36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200</v>
      </c>
    </row>
    <row r="6" spans="1:10" ht="15" customHeight="1" thickBot="1">
      <c r="A6" s="16" t="s">
        <v>20</v>
      </c>
      <c r="C6" s="67" t="s">
        <v>27</v>
      </c>
      <c r="D6" s="67"/>
      <c r="E6" s="67"/>
      <c r="F6" s="67"/>
      <c r="G6" s="67"/>
      <c r="H6" s="67"/>
      <c r="I6" s="67"/>
      <c r="J6" s="6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253</v>
      </c>
      <c r="C9" s="58" t="s">
        <v>254</v>
      </c>
      <c r="D9" s="58" t="s">
        <v>166</v>
      </c>
      <c r="E9" s="58" t="s">
        <v>13</v>
      </c>
      <c r="F9" s="79">
        <v>37425</v>
      </c>
      <c r="G9" s="25"/>
      <c r="H9" s="23" t="s">
        <v>15</v>
      </c>
      <c r="I9" s="23" t="s">
        <v>79</v>
      </c>
      <c r="J9" s="43" t="s">
        <v>134</v>
      </c>
      <c r="K9" s="23">
        <v>9</v>
      </c>
      <c r="L9" s="23"/>
      <c r="M9" s="23" t="s">
        <v>9</v>
      </c>
      <c r="N9" s="32">
        <v>26</v>
      </c>
      <c r="O9" s="32"/>
      <c r="P9" s="23"/>
      <c r="Q9" s="23"/>
      <c r="R9" t="s">
        <v>200</v>
      </c>
      <c r="S9" s="24"/>
      <c r="T9" s="41">
        <f aca="true" t="shared" si="0" ref="T9:T34">(N9+O9)/F$2</f>
        <v>0.7222222222222222</v>
      </c>
      <c r="U9" s="42">
        <f aca="true" t="shared" si="1" ref="U9:U34">IF(T9&gt;75%,1,IF(T9&gt;50%,2,IF(T9&gt;25%,3,4)))</f>
        <v>2</v>
      </c>
    </row>
    <row r="10" spans="1:21" ht="14.25">
      <c r="A10" s="23">
        <v>2</v>
      </c>
      <c r="B10" s="58" t="s">
        <v>255</v>
      </c>
      <c r="C10" s="58" t="s">
        <v>211</v>
      </c>
      <c r="D10" s="58" t="s">
        <v>256</v>
      </c>
      <c r="E10" s="58" t="s">
        <v>14</v>
      </c>
      <c r="F10" s="79">
        <v>37298</v>
      </c>
      <c r="G10" s="25"/>
      <c r="H10" s="23" t="s">
        <v>15</v>
      </c>
      <c r="I10" s="23" t="s">
        <v>79</v>
      </c>
      <c r="J10" s="43" t="s">
        <v>134</v>
      </c>
      <c r="K10" s="23">
        <v>9</v>
      </c>
      <c r="L10" s="23"/>
      <c r="M10" s="23" t="s">
        <v>9</v>
      </c>
      <c r="N10" s="32">
        <v>26</v>
      </c>
      <c r="O10" s="32"/>
      <c r="P10" s="23"/>
      <c r="Q10" s="23"/>
      <c r="R10" t="s">
        <v>200</v>
      </c>
      <c r="S10" s="24"/>
      <c r="T10" s="41">
        <f t="shared" si="0"/>
        <v>0.7222222222222222</v>
      </c>
      <c r="U10" s="42">
        <f t="shared" si="1"/>
        <v>2</v>
      </c>
    </row>
    <row r="11" spans="1:21" ht="14.25">
      <c r="A11" s="23">
        <v>3</v>
      </c>
      <c r="B11" s="58" t="s">
        <v>250</v>
      </c>
      <c r="C11" s="58" t="s">
        <v>211</v>
      </c>
      <c r="D11" s="58" t="s">
        <v>217</v>
      </c>
      <c r="E11" s="58" t="s">
        <v>14</v>
      </c>
      <c r="F11" s="79">
        <v>37614</v>
      </c>
      <c r="G11" s="25"/>
      <c r="H11" s="23" t="s">
        <v>15</v>
      </c>
      <c r="I11" s="23" t="s">
        <v>79</v>
      </c>
      <c r="J11" s="43" t="s">
        <v>134</v>
      </c>
      <c r="K11" s="23">
        <v>9</v>
      </c>
      <c r="L11" s="23"/>
      <c r="M11" s="23" t="s">
        <v>10</v>
      </c>
      <c r="N11" s="32">
        <v>22</v>
      </c>
      <c r="O11" s="32"/>
      <c r="P11" s="23"/>
      <c r="Q11" s="23"/>
      <c r="R11" t="s">
        <v>200</v>
      </c>
      <c r="S11" s="24"/>
      <c r="T11" s="41">
        <f t="shared" si="0"/>
        <v>0.6111111111111112</v>
      </c>
      <c r="U11" s="42">
        <f t="shared" si="1"/>
        <v>2</v>
      </c>
    </row>
    <row r="12" spans="1:21" ht="14.25">
      <c r="A12" s="23">
        <v>4</v>
      </c>
      <c r="B12" s="58" t="s">
        <v>307</v>
      </c>
      <c r="C12" s="58" t="s">
        <v>202</v>
      </c>
      <c r="D12" s="58" t="s">
        <v>186</v>
      </c>
      <c r="E12" s="58" t="s">
        <v>13</v>
      </c>
      <c r="F12" s="79">
        <v>37309</v>
      </c>
      <c r="G12" s="25"/>
      <c r="H12" s="23" t="s">
        <v>15</v>
      </c>
      <c r="I12" s="23" t="s">
        <v>79</v>
      </c>
      <c r="J12" s="43" t="s">
        <v>134</v>
      </c>
      <c r="K12" s="23">
        <v>9</v>
      </c>
      <c r="L12" s="23"/>
      <c r="M12" s="23" t="s">
        <v>10</v>
      </c>
      <c r="N12" s="32">
        <v>22</v>
      </c>
      <c r="O12" s="32"/>
      <c r="P12" s="23"/>
      <c r="Q12" s="23"/>
      <c r="R12" t="s">
        <v>200</v>
      </c>
      <c r="S12" s="24"/>
      <c r="T12" s="41">
        <f t="shared" si="0"/>
        <v>0.6111111111111112</v>
      </c>
      <c r="U12" s="42">
        <f t="shared" si="1"/>
        <v>2</v>
      </c>
    </row>
    <row r="13" spans="1:21" ht="14.25">
      <c r="A13" s="23">
        <v>5</v>
      </c>
      <c r="B13" s="58" t="s">
        <v>257</v>
      </c>
      <c r="C13" s="58" t="s">
        <v>258</v>
      </c>
      <c r="D13" s="58" t="s">
        <v>159</v>
      </c>
      <c r="E13" s="58" t="s">
        <v>13</v>
      </c>
      <c r="F13" s="79">
        <v>37385</v>
      </c>
      <c r="G13" s="25"/>
      <c r="H13" s="23" t="s">
        <v>15</v>
      </c>
      <c r="I13" s="23" t="s">
        <v>79</v>
      </c>
      <c r="J13" s="43" t="s">
        <v>134</v>
      </c>
      <c r="K13" s="23">
        <v>9</v>
      </c>
      <c r="L13" s="23"/>
      <c r="M13" s="23" t="s">
        <v>10</v>
      </c>
      <c r="N13" s="32">
        <v>20</v>
      </c>
      <c r="O13" s="32"/>
      <c r="P13" s="23"/>
      <c r="Q13" s="23"/>
      <c r="R13" t="s">
        <v>200</v>
      </c>
      <c r="S13" s="24"/>
      <c r="T13" s="41">
        <f t="shared" si="0"/>
        <v>0.5555555555555556</v>
      </c>
      <c r="U13" s="42">
        <f t="shared" si="1"/>
        <v>2</v>
      </c>
    </row>
    <row r="14" spans="1:21" ht="14.25">
      <c r="A14" s="23">
        <v>6</v>
      </c>
      <c r="B14" s="58" t="s">
        <v>266</v>
      </c>
      <c r="C14" s="58" t="s">
        <v>201</v>
      </c>
      <c r="D14" s="58" t="s">
        <v>178</v>
      </c>
      <c r="E14" s="58" t="s">
        <v>14</v>
      </c>
      <c r="F14" s="79">
        <v>37281</v>
      </c>
      <c r="G14" s="25"/>
      <c r="H14" s="23" t="s">
        <v>15</v>
      </c>
      <c r="I14" s="23" t="s">
        <v>79</v>
      </c>
      <c r="J14" s="43" t="s">
        <v>134</v>
      </c>
      <c r="K14" s="23">
        <v>9</v>
      </c>
      <c r="L14" s="23"/>
      <c r="M14" s="23"/>
      <c r="N14" s="32">
        <v>19</v>
      </c>
      <c r="O14" s="32"/>
      <c r="P14" s="23"/>
      <c r="Q14" s="23"/>
      <c r="R14" t="s">
        <v>200</v>
      </c>
      <c r="S14" s="24"/>
      <c r="T14" s="41">
        <f t="shared" si="0"/>
        <v>0.5277777777777778</v>
      </c>
      <c r="U14" s="42">
        <f t="shared" si="1"/>
        <v>2</v>
      </c>
    </row>
    <row r="15" spans="1:21" ht="14.25">
      <c r="A15" s="23">
        <v>7</v>
      </c>
      <c r="B15" s="58" t="s">
        <v>263</v>
      </c>
      <c r="C15" s="58" t="s">
        <v>264</v>
      </c>
      <c r="D15" s="58" t="s">
        <v>161</v>
      </c>
      <c r="E15" s="58" t="s">
        <v>13</v>
      </c>
      <c r="F15" s="79">
        <v>37539</v>
      </c>
      <c r="G15" s="25"/>
      <c r="H15" s="23" t="s">
        <v>15</v>
      </c>
      <c r="I15" s="23" t="s">
        <v>79</v>
      </c>
      <c r="J15" s="43" t="s">
        <v>134</v>
      </c>
      <c r="K15" s="23">
        <v>9</v>
      </c>
      <c r="L15" s="23"/>
      <c r="M15" s="23"/>
      <c r="N15" s="32">
        <v>18</v>
      </c>
      <c r="O15" s="32"/>
      <c r="P15" s="23"/>
      <c r="Q15" s="23"/>
      <c r="R15" t="s">
        <v>200</v>
      </c>
      <c r="S15" s="24"/>
      <c r="T15" s="41">
        <f t="shared" si="0"/>
        <v>0.5</v>
      </c>
      <c r="U15" s="42">
        <f t="shared" si="1"/>
        <v>3</v>
      </c>
    </row>
    <row r="16" spans="1:21" ht="14.25">
      <c r="A16" s="23">
        <v>8</v>
      </c>
      <c r="B16" s="58" t="s">
        <v>262</v>
      </c>
      <c r="C16" s="58" t="s">
        <v>183</v>
      </c>
      <c r="D16" s="58" t="s">
        <v>190</v>
      </c>
      <c r="E16" s="58" t="s">
        <v>14</v>
      </c>
      <c r="F16" s="79">
        <v>37533</v>
      </c>
      <c r="G16" s="25"/>
      <c r="H16" s="23" t="s">
        <v>15</v>
      </c>
      <c r="I16" s="23" t="s">
        <v>79</v>
      </c>
      <c r="J16" s="43" t="s">
        <v>134</v>
      </c>
      <c r="K16" s="23">
        <v>9</v>
      </c>
      <c r="L16" s="23"/>
      <c r="M16" s="23"/>
      <c r="N16" s="32">
        <v>17</v>
      </c>
      <c r="O16" s="32"/>
      <c r="P16" s="23"/>
      <c r="Q16" s="23"/>
      <c r="R16" t="s">
        <v>200</v>
      </c>
      <c r="S16" s="24"/>
      <c r="T16" s="41">
        <f t="shared" si="0"/>
        <v>0.4722222222222222</v>
      </c>
      <c r="U16" s="42">
        <f t="shared" si="1"/>
        <v>3</v>
      </c>
    </row>
    <row r="17" spans="1:21" ht="14.25">
      <c r="A17" s="23">
        <v>9</v>
      </c>
      <c r="B17" s="58" t="s">
        <v>182</v>
      </c>
      <c r="C17" s="58" t="s">
        <v>183</v>
      </c>
      <c r="D17" s="58" t="s">
        <v>184</v>
      </c>
      <c r="E17" s="58" t="s">
        <v>14</v>
      </c>
      <c r="F17" s="79">
        <v>37304</v>
      </c>
      <c r="G17" s="25"/>
      <c r="H17" s="23" t="s">
        <v>15</v>
      </c>
      <c r="I17" s="23" t="s">
        <v>79</v>
      </c>
      <c r="J17" s="43" t="s">
        <v>134</v>
      </c>
      <c r="K17" s="23">
        <v>9</v>
      </c>
      <c r="L17" s="23"/>
      <c r="M17" s="23"/>
      <c r="N17" s="32">
        <v>15</v>
      </c>
      <c r="O17" s="32"/>
      <c r="P17" s="23"/>
      <c r="Q17" s="23"/>
      <c r="R17" t="s">
        <v>200</v>
      </c>
      <c r="S17" s="24"/>
      <c r="T17" s="41">
        <f t="shared" si="0"/>
        <v>0.4166666666666667</v>
      </c>
      <c r="U17" s="42">
        <f t="shared" si="1"/>
        <v>3</v>
      </c>
    </row>
    <row r="18" spans="1:21" ht="14.25">
      <c r="A18" s="23">
        <v>10</v>
      </c>
      <c r="B18" s="58" t="s">
        <v>269</v>
      </c>
      <c r="C18" s="58" t="s">
        <v>270</v>
      </c>
      <c r="D18" s="58" t="s">
        <v>193</v>
      </c>
      <c r="E18" s="58" t="s">
        <v>13</v>
      </c>
      <c r="F18" s="79">
        <v>37303</v>
      </c>
      <c r="G18" s="25"/>
      <c r="H18" s="23" t="s">
        <v>15</v>
      </c>
      <c r="I18" s="23" t="s">
        <v>79</v>
      </c>
      <c r="J18" s="43" t="s">
        <v>134</v>
      </c>
      <c r="K18" s="23">
        <v>9</v>
      </c>
      <c r="L18" s="23"/>
      <c r="M18" s="23"/>
      <c r="N18" s="32">
        <v>13</v>
      </c>
      <c r="O18" s="32"/>
      <c r="P18" s="23"/>
      <c r="Q18" s="23"/>
      <c r="R18" t="s">
        <v>200</v>
      </c>
      <c r="S18" s="24"/>
      <c r="T18" s="41">
        <f t="shared" si="0"/>
        <v>0.3611111111111111</v>
      </c>
      <c r="U18" s="42">
        <f t="shared" si="1"/>
        <v>3</v>
      </c>
    </row>
    <row r="19" spans="1:21" ht="14.25">
      <c r="A19" s="23">
        <v>11</v>
      </c>
      <c r="B19" s="58" t="s">
        <v>301</v>
      </c>
      <c r="C19" s="58" t="s">
        <v>201</v>
      </c>
      <c r="D19" s="58" t="s">
        <v>187</v>
      </c>
      <c r="E19" s="58" t="s">
        <v>14</v>
      </c>
      <c r="F19" s="79">
        <v>37265</v>
      </c>
      <c r="G19" s="25"/>
      <c r="H19" s="23" t="s">
        <v>15</v>
      </c>
      <c r="I19" s="23" t="s">
        <v>79</v>
      </c>
      <c r="J19" s="43" t="s">
        <v>134</v>
      </c>
      <c r="K19" s="23">
        <v>9</v>
      </c>
      <c r="L19" s="23"/>
      <c r="M19" s="23"/>
      <c r="N19" s="32">
        <v>12</v>
      </c>
      <c r="O19" s="32"/>
      <c r="P19" s="23"/>
      <c r="Q19" s="23"/>
      <c r="R19" t="s">
        <v>200</v>
      </c>
      <c r="S19" s="24"/>
      <c r="T19" s="41">
        <f t="shared" si="0"/>
        <v>0.3333333333333333</v>
      </c>
      <c r="U19" s="42">
        <f t="shared" si="1"/>
        <v>3</v>
      </c>
    </row>
    <row r="20" spans="1:21" ht="14.25">
      <c r="A20" s="23">
        <v>12</v>
      </c>
      <c r="B20" s="58" t="s">
        <v>303</v>
      </c>
      <c r="C20" s="58" t="s">
        <v>288</v>
      </c>
      <c r="D20" s="58" t="s">
        <v>231</v>
      </c>
      <c r="E20" s="58" t="s">
        <v>14</v>
      </c>
      <c r="F20" s="79">
        <v>37580</v>
      </c>
      <c r="G20" s="25"/>
      <c r="H20" s="23" t="s">
        <v>15</v>
      </c>
      <c r="I20" s="23" t="s">
        <v>79</v>
      </c>
      <c r="J20" s="43" t="s">
        <v>134</v>
      </c>
      <c r="K20" s="23">
        <v>9</v>
      </c>
      <c r="L20" s="23"/>
      <c r="M20" s="23"/>
      <c r="N20" s="32">
        <v>12</v>
      </c>
      <c r="O20" s="32"/>
      <c r="P20" s="23"/>
      <c r="Q20" s="23"/>
      <c r="R20" t="s">
        <v>200</v>
      </c>
      <c r="S20" s="24"/>
      <c r="T20" s="41">
        <f t="shared" si="0"/>
        <v>0.3333333333333333</v>
      </c>
      <c r="U20" s="42">
        <f t="shared" si="1"/>
        <v>3</v>
      </c>
    </row>
    <row r="21" spans="1:21" ht="14.25">
      <c r="A21" s="23">
        <v>13</v>
      </c>
      <c r="B21" s="58" t="s">
        <v>265</v>
      </c>
      <c r="C21" s="58" t="s">
        <v>183</v>
      </c>
      <c r="D21" s="58" t="s">
        <v>256</v>
      </c>
      <c r="E21" s="58" t="s">
        <v>14</v>
      </c>
      <c r="F21" s="79">
        <v>37373</v>
      </c>
      <c r="G21" s="25"/>
      <c r="H21" s="23" t="s">
        <v>15</v>
      </c>
      <c r="I21" s="23" t="s">
        <v>79</v>
      </c>
      <c r="J21" s="43" t="s">
        <v>134</v>
      </c>
      <c r="K21" s="23">
        <v>9</v>
      </c>
      <c r="L21" s="23"/>
      <c r="M21" s="23"/>
      <c r="N21" s="32">
        <v>11</v>
      </c>
      <c r="O21" s="32"/>
      <c r="P21" s="23"/>
      <c r="Q21" s="23"/>
      <c r="R21" t="s">
        <v>200</v>
      </c>
      <c r="S21" s="24"/>
      <c r="T21" s="41">
        <f t="shared" si="0"/>
        <v>0.3055555555555556</v>
      </c>
      <c r="U21" s="42">
        <f t="shared" si="1"/>
        <v>3</v>
      </c>
    </row>
    <row r="22" spans="1:21" ht="14.25">
      <c r="A22" s="23">
        <v>14</v>
      </c>
      <c r="B22" s="58" t="s">
        <v>267</v>
      </c>
      <c r="C22" s="58" t="s">
        <v>268</v>
      </c>
      <c r="D22" s="58" t="s">
        <v>166</v>
      </c>
      <c r="E22" s="58" t="s">
        <v>13</v>
      </c>
      <c r="F22" s="79">
        <v>37272</v>
      </c>
      <c r="G22" s="25"/>
      <c r="H22" s="23" t="s">
        <v>15</v>
      </c>
      <c r="I22" s="23" t="s">
        <v>79</v>
      </c>
      <c r="J22" s="43" t="s">
        <v>134</v>
      </c>
      <c r="K22" s="23">
        <v>9</v>
      </c>
      <c r="L22" s="23"/>
      <c r="M22" s="23"/>
      <c r="N22" s="32">
        <v>11</v>
      </c>
      <c r="O22" s="32"/>
      <c r="P22" s="23"/>
      <c r="Q22" s="23"/>
      <c r="R22" t="s">
        <v>200</v>
      </c>
      <c r="S22" s="24"/>
      <c r="T22" s="41">
        <f t="shared" si="0"/>
        <v>0.3055555555555556</v>
      </c>
      <c r="U22" s="42">
        <f t="shared" si="1"/>
        <v>3</v>
      </c>
    </row>
    <row r="23" spans="1:21" ht="14.25">
      <c r="A23" s="23">
        <v>15</v>
      </c>
      <c r="B23" s="58" t="s">
        <v>251</v>
      </c>
      <c r="C23" s="58" t="s">
        <v>252</v>
      </c>
      <c r="D23" s="58" t="s">
        <v>231</v>
      </c>
      <c r="E23" s="58" t="s">
        <v>14</v>
      </c>
      <c r="F23" s="79">
        <v>37450</v>
      </c>
      <c r="G23" s="25"/>
      <c r="H23" s="23" t="s">
        <v>15</v>
      </c>
      <c r="I23" s="23" t="s">
        <v>79</v>
      </c>
      <c r="J23" s="43" t="s">
        <v>134</v>
      </c>
      <c r="K23" s="23">
        <v>9</v>
      </c>
      <c r="L23" s="23"/>
      <c r="M23" s="23"/>
      <c r="N23" s="32">
        <v>10</v>
      </c>
      <c r="O23" s="32"/>
      <c r="P23" s="23"/>
      <c r="Q23" s="23"/>
      <c r="R23" t="s">
        <v>200</v>
      </c>
      <c r="S23" s="24"/>
      <c r="T23" s="41">
        <f t="shared" si="0"/>
        <v>0.2777777777777778</v>
      </c>
      <c r="U23" s="42">
        <f t="shared" si="1"/>
        <v>3</v>
      </c>
    </row>
    <row r="24" spans="1:21" ht="14.25">
      <c r="A24" s="23">
        <v>16</v>
      </c>
      <c r="B24" s="58" t="s">
        <v>259</v>
      </c>
      <c r="C24" s="58" t="s">
        <v>211</v>
      </c>
      <c r="D24" s="58" t="s">
        <v>187</v>
      </c>
      <c r="E24" s="58" t="s">
        <v>14</v>
      </c>
      <c r="F24" s="79">
        <v>37260</v>
      </c>
      <c r="G24" s="25"/>
      <c r="H24" s="23" t="s">
        <v>15</v>
      </c>
      <c r="I24" s="23" t="s">
        <v>79</v>
      </c>
      <c r="J24" s="43" t="s">
        <v>134</v>
      </c>
      <c r="K24" s="23">
        <v>9</v>
      </c>
      <c r="L24" s="23"/>
      <c r="M24" s="23"/>
      <c r="N24" s="32">
        <v>10</v>
      </c>
      <c r="O24" s="32"/>
      <c r="P24" s="23"/>
      <c r="Q24" s="23"/>
      <c r="R24" t="s">
        <v>200</v>
      </c>
      <c r="S24" s="24"/>
      <c r="T24" s="41">
        <f t="shared" si="0"/>
        <v>0.2777777777777778</v>
      </c>
      <c r="U24" s="42">
        <f t="shared" si="1"/>
        <v>3</v>
      </c>
    </row>
    <row r="25" spans="1:21" ht="14.25">
      <c r="A25" s="23">
        <v>17</v>
      </c>
      <c r="B25" s="58" t="s">
        <v>271</v>
      </c>
      <c r="C25" s="58" t="s">
        <v>170</v>
      </c>
      <c r="D25" s="58" t="s">
        <v>159</v>
      </c>
      <c r="E25" s="58" t="s">
        <v>13</v>
      </c>
      <c r="F25" s="79">
        <v>37657</v>
      </c>
      <c r="G25" s="25"/>
      <c r="H25" s="23" t="s">
        <v>15</v>
      </c>
      <c r="I25" s="23" t="s">
        <v>79</v>
      </c>
      <c r="J25" s="43" t="s">
        <v>134</v>
      </c>
      <c r="K25" s="23">
        <v>9</v>
      </c>
      <c r="L25" s="23"/>
      <c r="M25" s="23"/>
      <c r="N25" s="32">
        <v>10</v>
      </c>
      <c r="O25" s="32"/>
      <c r="P25" s="23"/>
      <c r="Q25" s="23"/>
      <c r="R25" t="s">
        <v>200</v>
      </c>
      <c r="S25" s="24"/>
      <c r="T25" s="41">
        <f t="shared" si="0"/>
        <v>0.2777777777777778</v>
      </c>
      <c r="U25" s="42">
        <f t="shared" si="1"/>
        <v>3</v>
      </c>
    </row>
    <row r="26" spans="1:21" ht="12.75">
      <c r="A26" s="23">
        <v>18</v>
      </c>
      <c r="B26" s="24" t="s">
        <v>304</v>
      </c>
      <c r="C26" s="24" t="s">
        <v>305</v>
      </c>
      <c r="D26" s="24" t="s">
        <v>306</v>
      </c>
      <c r="E26" s="23" t="s">
        <v>14</v>
      </c>
      <c r="F26" s="25">
        <v>37505</v>
      </c>
      <c r="G26" s="25"/>
      <c r="H26" s="26" t="s">
        <v>15</v>
      </c>
      <c r="I26" s="26" t="s">
        <v>79</v>
      </c>
      <c r="J26" s="23" t="s">
        <v>134</v>
      </c>
      <c r="K26" s="23">
        <v>9</v>
      </c>
      <c r="L26" s="23"/>
      <c r="M26" s="23"/>
      <c r="N26" s="32">
        <v>10</v>
      </c>
      <c r="O26" s="32"/>
      <c r="P26" s="23"/>
      <c r="Q26" s="23"/>
      <c r="R26" t="s">
        <v>200</v>
      </c>
      <c r="S26" s="24"/>
      <c r="T26" s="41">
        <f t="shared" si="0"/>
        <v>0.2777777777777778</v>
      </c>
      <c r="U26" s="42">
        <f t="shared" si="1"/>
        <v>3</v>
      </c>
    </row>
    <row r="27" spans="1:21" ht="14.25">
      <c r="A27" s="23">
        <v>19</v>
      </c>
      <c r="B27" s="58" t="s">
        <v>272</v>
      </c>
      <c r="C27" s="58" t="s">
        <v>179</v>
      </c>
      <c r="D27" s="58" t="s">
        <v>159</v>
      </c>
      <c r="E27" s="58" t="s">
        <v>13</v>
      </c>
      <c r="F27" s="79">
        <v>37374</v>
      </c>
      <c r="G27" s="25"/>
      <c r="H27" s="23" t="s">
        <v>15</v>
      </c>
      <c r="I27" s="23" t="s">
        <v>79</v>
      </c>
      <c r="J27" s="43" t="s">
        <v>134</v>
      </c>
      <c r="K27" s="23">
        <v>9</v>
      </c>
      <c r="L27" s="23"/>
      <c r="M27" s="23"/>
      <c r="N27" s="32">
        <v>9</v>
      </c>
      <c r="O27" s="32"/>
      <c r="P27" s="23"/>
      <c r="Q27" s="23"/>
      <c r="R27" t="s">
        <v>200</v>
      </c>
      <c r="S27" s="24"/>
      <c r="T27" s="41">
        <f t="shared" si="0"/>
        <v>0.25</v>
      </c>
      <c r="U27" s="42">
        <f t="shared" si="1"/>
        <v>4</v>
      </c>
    </row>
    <row r="28" spans="1:21" ht="14.25">
      <c r="A28" s="23">
        <v>20</v>
      </c>
      <c r="B28" s="58" t="s">
        <v>300</v>
      </c>
      <c r="C28" s="58" t="s">
        <v>312</v>
      </c>
      <c r="D28" s="58" t="s">
        <v>313</v>
      </c>
      <c r="E28" s="58" t="s">
        <v>14</v>
      </c>
      <c r="F28" s="79">
        <v>37524</v>
      </c>
      <c r="G28" s="25"/>
      <c r="H28" s="23" t="s">
        <v>15</v>
      </c>
      <c r="I28" s="23" t="s">
        <v>79</v>
      </c>
      <c r="J28" s="43" t="s">
        <v>134</v>
      </c>
      <c r="K28" s="23">
        <v>9</v>
      </c>
      <c r="L28" s="23"/>
      <c r="M28" s="23"/>
      <c r="N28" s="32">
        <v>9</v>
      </c>
      <c r="O28" s="32"/>
      <c r="P28" s="23"/>
      <c r="Q28" s="23"/>
      <c r="R28" t="s">
        <v>200</v>
      </c>
      <c r="S28" s="24"/>
      <c r="T28" s="41">
        <f t="shared" si="0"/>
        <v>0.25</v>
      </c>
      <c r="U28" s="42">
        <f t="shared" si="1"/>
        <v>4</v>
      </c>
    </row>
    <row r="29" spans="1:21" ht="14.25">
      <c r="A29" s="23">
        <v>21</v>
      </c>
      <c r="B29" s="58" t="s">
        <v>302</v>
      </c>
      <c r="C29" s="58" t="s">
        <v>173</v>
      </c>
      <c r="D29" s="58" t="s">
        <v>159</v>
      </c>
      <c r="E29" s="58" t="s">
        <v>13</v>
      </c>
      <c r="F29" s="79">
        <v>37516</v>
      </c>
      <c r="G29" s="25"/>
      <c r="H29" s="23" t="s">
        <v>15</v>
      </c>
      <c r="I29" s="23" t="s">
        <v>79</v>
      </c>
      <c r="J29" s="43" t="s">
        <v>134</v>
      </c>
      <c r="K29" s="23">
        <v>9</v>
      </c>
      <c r="L29" s="23"/>
      <c r="M29" s="23"/>
      <c r="N29" s="32">
        <v>7</v>
      </c>
      <c r="O29" s="32"/>
      <c r="P29" s="23"/>
      <c r="Q29" s="23"/>
      <c r="R29" t="s">
        <v>200</v>
      </c>
      <c r="S29" s="24"/>
      <c r="T29" s="41">
        <f t="shared" si="0"/>
        <v>0.19444444444444445</v>
      </c>
      <c r="U29" s="42">
        <f t="shared" si="1"/>
        <v>4</v>
      </c>
    </row>
    <row r="30" spans="1:21" ht="14.25">
      <c r="A30" s="23">
        <v>22</v>
      </c>
      <c r="B30" s="58" t="s">
        <v>267</v>
      </c>
      <c r="C30" s="58" t="s">
        <v>222</v>
      </c>
      <c r="D30" s="58" t="s">
        <v>166</v>
      </c>
      <c r="E30" s="58" t="s">
        <v>13</v>
      </c>
      <c r="F30" s="79">
        <v>37272</v>
      </c>
      <c r="G30" s="25"/>
      <c r="H30" s="23" t="s">
        <v>15</v>
      </c>
      <c r="I30" s="23" t="s">
        <v>79</v>
      </c>
      <c r="J30" s="43" t="s">
        <v>134</v>
      </c>
      <c r="K30" s="23">
        <v>9</v>
      </c>
      <c r="L30" s="23"/>
      <c r="M30" s="23"/>
      <c r="N30" s="32">
        <v>6</v>
      </c>
      <c r="O30" s="32"/>
      <c r="P30" s="23"/>
      <c r="Q30" s="23"/>
      <c r="R30" t="s">
        <v>200</v>
      </c>
      <c r="S30" s="24"/>
      <c r="T30" s="41">
        <f t="shared" si="0"/>
        <v>0.16666666666666666</v>
      </c>
      <c r="U30" s="42">
        <f t="shared" si="1"/>
        <v>4</v>
      </c>
    </row>
    <row r="31" spans="1:21" ht="14.25">
      <c r="A31" s="23">
        <v>23</v>
      </c>
      <c r="B31" s="58" t="s">
        <v>275</v>
      </c>
      <c r="C31" s="58" t="s">
        <v>192</v>
      </c>
      <c r="D31" s="58" t="s">
        <v>256</v>
      </c>
      <c r="E31" s="58" t="s">
        <v>14</v>
      </c>
      <c r="F31" s="79">
        <v>37433</v>
      </c>
      <c r="G31" s="25"/>
      <c r="H31" s="23" t="s">
        <v>15</v>
      </c>
      <c r="I31" s="23" t="s">
        <v>79</v>
      </c>
      <c r="J31" s="43" t="s">
        <v>134</v>
      </c>
      <c r="K31" s="23">
        <v>9</v>
      </c>
      <c r="L31" s="23"/>
      <c r="M31" s="23"/>
      <c r="N31" s="32">
        <v>5</v>
      </c>
      <c r="O31" s="32"/>
      <c r="P31" s="23"/>
      <c r="Q31" s="23"/>
      <c r="R31" t="s">
        <v>200</v>
      </c>
      <c r="S31" s="24"/>
      <c r="T31" s="41">
        <f t="shared" si="0"/>
        <v>0.1388888888888889</v>
      </c>
      <c r="U31" s="42">
        <f t="shared" si="1"/>
        <v>4</v>
      </c>
    </row>
    <row r="32" spans="1:21" ht="14.25">
      <c r="A32" s="23">
        <v>24</v>
      </c>
      <c r="B32" s="58" t="s">
        <v>260</v>
      </c>
      <c r="C32" s="58" t="s">
        <v>167</v>
      </c>
      <c r="D32" s="58" t="s">
        <v>261</v>
      </c>
      <c r="E32" s="58" t="s">
        <v>13</v>
      </c>
      <c r="F32" s="79">
        <v>37423</v>
      </c>
      <c r="G32" s="25"/>
      <c r="H32" s="23" t="s">
        <v>15</v>
      </c>
      <c r="I32" s="23" t="s">
        <v>79</v>
      </c>
      <c r="J32" s="43" t="s">
        <v>134</v>
      </c>
      <c r="K32" s="23">
        <v>9</v>
      </c>
      <c r="L32" s="23"/>
      <c r="M32" s="23"/>
      <c r="N32" s="32">
        <v>4</v>
      </c>
      <c r="O32" s="32"/>
      <c r="P32" s="23"/>
      <c r="Q32" s="23"/>
      <c r="R32" t="s">
        <v>200</v>
      </c>
      <c r="S32" s="24"/>
      <c r="T32" s="41">
        <f t="shared" si="0"/>
        <v>0.1111111111111111</v>
      </c>
      <c r="U32" s="42">
        <f t="shared" si="1"/>
        <v>4</v>
      </c>
    </row>
    <row r="33" spans="1:21" ht="14.25">
      <c r="A33" s="23">
        <v>25</v>
      </c>
      <c r="B33" s="58" t="s">
        <v>273</v>
      </c>
      <c r="C33" s="58" t="s">
        <v>180</v>
      </c>
      <c r="D33" s="58" t="s">
        <v>274</v>
      </c>
      <c r="E33" s="58" t="s">
        <v>14</v>
      </c>
      <c r="F33" s="79">
        <v>37175</v>
      </c>
      <c r="G33" s="25"/>
      <c r="H33" s="23" t="s">
        <v>15</v>
      </c>
      <c r="I33" s="23" t="s">
        <v>79</v>
      </c>
      <c r="J33" s="43" t="s">
        <v>134</v>
      </c>
      <c r="K33" s="23">
        <v>9</v>
      </c>
      <c r="L33" s="23"/>
      <c r="M33" s="23"/>
      <c r="N33" s="32">
        <v>4</v>
      </c>
      <c r="O33" s="32"/>
      <c r="P33" s="23"/>
      <c r="Q33" s="23"/>
      <c r="R33" t="s">
        <v>200</v>
      </c>
      <c r="S33" s="24"/>
      <c r="T33" s="41">
        <f t="shared" si="0"/>
        <v>0.1111111111111111</v>
      </c>
      <c r="U33" s="42">
        <f t="shared" si="1"/>
        <v>4</v>
      </c>
    </row>
    <row r="34" spans="1:21" ht="14.25">
      <c r="A34" s="23">
        <v>26</v>
      </c>
      <c r="B34" s="58" t="s">
        <v>276</v>
      </c>
      <c r="C34" s="58" t="s">
        <v>211</v>
      </c>
      <c r="D34" s="58" t="s">
        <v>174</v>
      </c>
      <c r="E34" s="58" t="s">
        <v>14</v>
      </c>
      <c r="F34" s="79">
        <v>37540</v>
      </c>
      <c r="G34" s="25"/>
      <c r="H34" s="23" t="s">
        <v>15</v>
      </c>
      <c r="I34" s="23" t="s">
        <v>79</v>
      </c>
      <c r="J34" s="43" t="s">
        <v>134</v>
      </c>
      <c r="K34" s="23">
        <v>9</v>
      </c>
      <c r="L34" s="23"/>
      <c r="M34" s="23"/>
      <c r="N34" s="32">
        <v>0</v>
      </c>
      <c r="O34" s="32"/>
      <c r="P34" s="23"/>
      <c r="Q34" s="23"/>
      <c r="R34" t="s">
        <v>200</v>
      </c>
      <c r="S34" s="24"/>
      <c r="T34" s="41">
        <f t="shared" si="0"/>
        <v>0</v>
      </c>
      <c r="U34" s="42">
        <f t="shared" si="1"/>
        <v>4</v>
      </c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t="s">
        <v>127</v>
      </c>
      <c r="C36">
        <f>COUNTIF(U9:U33,"=1")</f>
        <v>0</v>
      </c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t="s">
        <v>128</v>
      </c>
      <c r="C37">
        <f>COUNTIF(U9:U33,"=2")</f>
        <v>6</v>
      </c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t="s">
        <v>129</v>
      </c>
      <c r="C38">
        <f>COUNTIF(U9:U33,"=3")</f>
        <v>12</v>
      </c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t="s">
        <v>130</v>
      </c>
      <c r="C39">
        <f>COUNTIF(U9:U34,"=4")</f>
        <v>8</v>
      </c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t="s">
        <v>131</v>
      </c>
      <c r="C40">
        <f>SUM(C36:C39)</f>
        <v>26</v>
      </c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23"/>
      <c r="N1371" s="32"/>
      <c r="O1371" s="32"/>
      <c r="P1371" s="23"/>
      <c r="Q1371" s="23"/>
      <c r="R1371" s="24"/>
      <c r="S1371" s="24"/>
    </row>
    <row r="1372" spans="1:19" ht="12.75">
      <c r="A1372" s="23"/>
      <c r="B1372" s="24"/>
      <c r="C1372" s="24"/>
      <c r="D1372" s="24"/>
      <c r="E1372" s="23"/>
      <c r="F1372" s="25"/>
      <c r="G1372" s="25"/>
      <c r="H1372" s="26"/>
      <c r="I1372" s="26"/>
      <c r="J1372" s="23"/>
      <c r="K1372" s="23"/>
      <c r="L1372" s="23"/>
      <c r="M1372" s="23"/>
      <c r="N1372" s="32"/>
      <c r="O1372" s="32"/>
      <c r="P1372" s="23"/>
      <c r="Q1372" s="23"/>
      <c r="R1372" s="24"/>
      <c r="S1372" s="24"/>
    </row>
    <row r="1373" spans="1:19" ht="12.75">
      <c r="A1373" s="23"/>
      <c r="B1373" s="24"/>
      <c r="C1373" s="24"/>
      <c r="D1373" s="24"/>
      <c r="E1373" s="23"/>
      <c r="F1373" s="25"/>
      <c r="G1373" s="25"/>
      <c r="H1373" s="26"/>
      <c r="I1373" s="26"/>
      <c r="J1373" s="23"/>
      <c r="K1373" s="23"/>
      <c r="L1373" s="23"/>
      <c r="M1373" s="23"/>
      <c r="N1373" s="32"/>
      <c r="O1373" s="32"/>
      <c r="P1373" s="23"/>
      <c r="Q1373" s="23"/>
      <c r="R1373" s="24"/>
      <c r="S1373" s="24"/>
    </row>
    <row r="1374" spans="1:19" ht="12.75">
      <c r="A1374" s="23"/>
      <c r="B1374" s="24"/>
      <c r="C1374" s="24"/>
      <c r="D1374" s="24"/>
      <c r="E1374" s="23"/>
      <c r="F1374" s="25"/>
      <c r="G1374" s="25"/>
      <c r="H1374" s="26"/>
      <c r="I1374" s="26"/>
      <c r="J1374" s="23"/>
      <c r="K1374" s="23"/>
      <c r="L1374" s="23"/>
      <c r="M1374" s="23"/>
      <c r="N1374" s="32"/>
      <c r="O1374" s="32"/>
      <c r="P1374" s="23"/>
      <c r="Q1374" s="23"/>
      <c r="R1374" s="24"/>
      <c r="S1374" s="24"/>
    </row>
    <row r="1375" spans="1:19" ht="12.75">
      <c r="A1375" s="23"/>
      <c r="B1375" s="24"/>
      <c r="C1375" s="24"/>
      <c r="D1375" s="24"/>
      <c r="E1375" s="23"/>
      <c r="F1375" s="25"/>
      <c r="G1375" s="25"/>
      <c r="H1375" s="26"/>
      <c r="I1375" s="26"/>
      <c r="J1375" s="23"/>
      <c r="K1375" s="23"/>
      <c r="L1375" s="23"/>
      <c r="M1375" s="23"/>
      <c r="N1375" s="32"/>
      <c r="O1375" s="32"/>
      <c r="P1375" s="23"/>
      <c r="Q1375" s="23"/>
      <c r="R1375" s="24"/>
      <c r="S1375" s="24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  <row r="1651" spans="1:19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31"/>
      <c r="S1651" s="31"/>
    </row>
    <row r="1652" spans="1:19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31"/>
      <c r="S1652" s="31"/>
    </row>
    <row r="1653" spans="1:19" ht="12.75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31"/>
      <c r="S1653" s="31"/>
    </row>
    <row r="1654" spans="1:19" ht="12.75">
      <c r="A1654" s="27"/>
      <c r="B1654" s="27"/>
      <c r="C1654" s="27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31"/>
      <c r="S1654" s="31"/>
    </row>
    <row r="1655" spans="1:19" ht="12.75">
      <c r="A1655" s="27"/>
      <c r="B1655" s="27"/>
      <c r="C1655" s="27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31"/>
      <c r="S1655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75">
      <formula1>sex</formula1>
    </dataValidation>
    <dataValidation type="list" allowBlank="1" showInputMessage="1" showErrorMessage="1" sqref="H9:H1375">
      <formula1>rf</formula1>
    </dataValidation>
    <dataValidation type="list" allowBlank="1" showInputMessage="1" showErrorMessage="1" sqref="K9:K1375">
      <formula1>t_class</formula1>
    </dataValidation>
    <dataValidation type="list" allowBlank="1" showInputMessage="1" showErrorMessage="1" sqref="I9:I1375">
      <formula1>municipal</formula1>
    </dataValidation>
    <dataValidation type="list" allowBlank="1" showInputMessage="1" showErrorMessage="1" sqref="M9:M1375">
      <formula1>type</formula1>
    </dataValidation>
    <dataValidation type="list" allowBlank="1" showInputMessage="1" showErrorMessage="1" sqref="P9:Q1375">
      <formula1>work</formula1>
    </dataValidation>
    <dataValidation type="list" allowBlank="1" showInputMessage="1" showErrorMessage="1" sqref="G9:G1375">
      <formula1>ovz</formula1>
    </dataValidation>
    <dataValidation type="list" allowBlank="1" showInputMessage="1" showErrorMessage="1" sqref="L9:L1375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49"/>
  <sheetViews>
    <sheetView zoomScalePageLayoutView="0" workbookViewId="0" topLeftCell="A4">
      <selection activeCell="R10" sqref="R10:R24"/>
    </sheetView>
  </sheetViews>
  <sheetFormatPr defaultColWidth="9.00390625" defaultRowHeight="12.75"/>
  <cols>
    <col min="1" max="1" width="4.00390625" style="0" customWidth="1"/>
    <col min="2" max="2" width="9.375" style="42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61" t="s">
        <v>7</v>
      </c>
      <c r="C1" t="s">
        <v>79</v>
      </c>
    </row>
    <row r="2" spans="2:6" ht="15">
      <c r="B2" s="61" t="s">
        <v>6</v>
      </c>
      <c r="C2" t="s">
        <v>91</v>
      </c>
      <c r="D2" t="s">
        <v>126</v>
      </c>
      <c r="F2" s="39">
        <v>25</v>
      </c>
    </row>
    <row r="3" spans="2:3" ht="15">
      <c r="B3" s="61" t="s">
        <v>8</v>
      </c>
      <c r="C3" s="17">
        <v>43006</v>
      </c>
    </row>
    <row r="4" spans="2:3" ht="15">
      <c r="B4" s="62" t="s">
        <v>24</v>
      </c>
      <c r="C4" s="38" t="s">
        <v>125</v>
      </c>
    </row>
    <row r="5" spans="2:3" ht="15">
      <c r="B5" s="62" t="s">
        <v>25</v>
      </c>
      <c r="C5" t="s">
        <v>200</v>
      </c>
    </row>
    <row r="6" spans="1:10" ht="15" customHeight="1" thickBot="1">
      <c r="A6" s="16" t="s">
        <v>20</v>
      </c>
      <c r="C6" s="67" t="s">
        <v>27</v>
      </c>
      <c r="D6" s="67"/>
      <c r="E6" s="67"/>
      <c r="F6" s="67"/>
      <c r="G6" s="67"/>
      <c r="H6" s="67"/>
      <c r="I6" s="67"/>
      <c r="J6" s="6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 hidden="1">
      <c r="A8" s="18" t="s">
        <v>11</v>
      </c>
      <c r="B8" s="63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64" t="s">
        <v>241</v>
      </c>
      <c r="C9" s="58" t="s">
        <v>180</v>
      </c>
      <c r="D9" s="58" t="s">
        <v>155</v>
      </c>
      <c r="E9" s="58" t="s">
        <v>14</v>
      </c>
      <c r="F9" s="59">
        <v>37892</v>
      </c>
      <c r="G9" s="25"/>
      <c r="H9" s="23" t="s">
        <v>15</v>
      </c>
      <c r="I9" s="23" t="s">
        <v>79</v>
      </c>
      <c r="J9" s="43" t="s">
        <v>134</v>
      </c>
      <c r="K9" s="23">
        <v>8</v>
      </c>
      <c r="L9" s="23"/>
      <c r="M9" s="23" t="s">
        <v>9</v>
      </c>
      <c r="N9" s="32">
        <v>20</v>
      </c>
      <c r="O9" s="32"/>
      <c r="P9" s="23"/>
      <c r="Q9" s="23"/>
      <c r="R9" s="24" t="s">
        <v>314</v>
      </c>
      <c r="S9" s="24"/>
      <c r="T9" s="41">
        <f aca="true" t="shared" si="0" ref="T9:T24">(N9+O9)/F$2</f>
        <v>0.8</v>
      </c>
      <c r="U9" s="42">
        <f aca="true" t="shared" si="1" ref="U9:U24">IF(T9&gt;75%,1,IF(T9&gt;50%,2,IF(T9&gt;25%,3,4)))</f>
        <v>1</v>
      </c>
    </row>
    <row r="10" spans="1:21" ht="14.25">
      <c r="A10" s="23">
        <v>2</v>
      </c>
      <c r="B10" s="64" t="s">
        <v>235</v>
      </c>
      <c r="C10" s="58" t="s">
        <v>201</v>
      </c>
      <c r="D10" s="58" t="s">
        <v>217</v>
      </c>
      <c r="E10" s="58" t="s">
        <v>14</v>
      </c>
      <c r="F10" s="59">
        <v>37859</v>
      </c>
      <c r="G10" s="25"/>
      <c r="H10" s="23" t="s">
        <v>15</v>
      </c>
      <c r="I10" s="23" t="s">
        <v>79</v>
      </c>
      <c r="J10" s="43" t="s">
        <v>134</v>
      </c>
      <c r="K10" s="23">
        <v>8</v>
      </c>
      <c r="L10" s="23"/>
      <c r="M10" s="23" t="s">
        <v>10</v>
      </c>
      <c r="N10" s="32">
        <v>19</v>
      </c>
      <c r="O10" s="32"/>
      <c r="P10" s="23"/>
      <c r="Q10" s="23"/>
      <c r="R10" s="24" t="s">
        <v>314</v>
      </c>
      <c r="S10" s="24"/>
      <c r="T10" s="41">
        <f t="shared" si="0"/>
        <v>0.76</v>
      </c>
      <c r="U10" s="42">
        <f t="shared" si="1"/>
        <v>1</v>
      </c>
    </row>
    <row r="11" spans="1:21" ht="14.25">
      <c r="A11" s="23">
        <v>3</v>
      </c>
      <c r="B11" s="64" t="s">
        <v>298</v>
      </c>
      <c r="C11" s="58" t="s">
        <v>299</v>
      </c>
      <c r="D11" s="58" t="s">
        <v>162</v>
      </c>
      <c r="E11" s="58" t="s">
        <v>14</v>
      </c>
      <c r="F11" s="59">
        <v>37739</v>
      </c>
      <c r="G11" s="25"/>
      <c r="H11" s="23" t="s">
        <v>15</v>
      </c>
      <c r="I11" s="23" t="s">
        <v>79</v>
      </c>
      <c r="J11" s="43" t="s">
        <v>134</v>
      </c>
      <c r="K11" s="23">
        <v>8</v>
      </c>
      <c r="L11" s="23"/>
      <c r="M11" s="23" t="s">
        <v>10</v>
      </c>
      <c r="N11" s="32">
        <v>19</v>
      </c>
      <c r="O11" s="32"/>
      <c r="P11" s="23"/>
      <c r="Q11" s="23"/>
      <c r="R11" s="24" t="s">
        <v>314</v>
      </c>
      <c r="S11" s="24"/>
      <c r="T11" s="41">
        <f t="shared" si="0"/>
        <v>0.76</v>
      </c>
      <c r="U11" s="42">
        <f t="shared" si="1"/>
        <v>1</v>
      </c>
    </row>
    <row r="12" spans="1:21" ht="14.25">
      <c r="A12" s="23">
        <v>4</v>
      </c>
      <c r="B12" s="64" t="s">
        <v>233</v>
      </c>
      <c r="C12" s="58" t="s">
        <v>234</v>
      </c>
      <c r="D12" s="58" t="s">
        <v>171</v>
      </c>
      <c r="E12" s="58" t="s">
        <v>13</v>
      </c>
      <c r="F12" s="59">
        <v>37812</v>
      </c>
      <c r="G12" s="25"/>
      <c r="H12" s="23" t="s">
        <v>15</v>
      </c>
      <c r="I12" s="23" t="s">
        <v>79</v>
      </c>
      <c r="J12" s="43" t="s">
        <v>134</v>
      </c>
      <c r="K12" s="23">
        <v>8</v>
      </c>
      <c r="L12" s="23"/>
      <c r="M12" s="23"/>
      <c r="N12" s="32">
        <v>16</v>
      </c>
      <c r="O12" s="32"/>
      <c r="P12" s="23"/>
      <c r="Q12" s="23"/>
      <c r="R12" s="24" t="s">
        <v>314</v>
      </c>
      <c r="S12" s="24"/>
      <c r="T12" s="41">
        <f t="shared" si="0"/>
        <v>0.64</v>
      </c>
      <c r="U12" s="42">
        <f t="shared" si="1"/>
        <v>2</v>
      </c>
    </row>
    <row r="13" spans="1:21" ht="14.25">
      <c r="A13" s="23">
        <v>5</v>
      </c>
      <c r="B13" s="64" t="s">
        <v>237</v>
      </c>
      <c r="C13" s="58" t="s">
        <v>154</v>
      </c>
      <c r="D13" s="58" t="s">
        <v>217</v>
      </c>
      <c r="E13" s="58" t="s">
        <v>14</v>
      </c>
      <c r="F13" s="59">
        <v>37984</v>
      </c>
      <c r="G13" s="25"/>
      <c r="H13" s="23" t="s">
        <v>15</v>
      </c>
      <c r="I13" s="23" t="s">
        <v>79</v>
      </c>
      <c r="J13" s="43" t="s">
        <v>134</v>
      </c>
      <c r="K13" s="23">
        <v>8</v>
      </c>
      <c r="L13" s="23"/>
      <c r="M13" s="23"/>
      <c r="N13" s="32">
        <v>16</v>
      </c>
      <c r="O13" s="32"/>
      <c r="P13" s="23"/>
      <c r="Q13" s="23"/>
      <c r="R13" s="24" t="s">
        <v>314</v>
      </c>
      <c r="S13" s="24"/>
      <c r="T13" s="41">
        <f t="shared" si="0"/>
        <v>0.64</v>
      </c>
      <c r="U13" s="42">
        <f t="shared" si="1"/>
        <v>2</v>
      </c>
    </row>
    <row r="14" spans="1:21" ht="14.25">
      <c r="A14" s="23">
        <v>6</v>
      </c>
      <c r="B14" s="64" t="s">
        <v>238</v>
      </c>
      <c r="C14" s="58" t="s">
        <v>154</v>
      </c>
      <c r="D14" s="58" t="s">
        <v>181</v>
      </c>
      <c r="E14" s="58" t="s">
        <v>14</v>
      </c>
      <c r="F14" s="59">
        <v>37787</v>
      </c>
      <c r="G14" s="25"/>
      <c r="H14" s="23" t="s">
        <v>15</v>
      </c>
      <c r="I14" s="23" t="s">
        <v>79</v>
      </c>
      <c r="J14" s="43" t="s">
        <v>134</v>
      </c>
      <c r="K14" s="23">
        <v>8</v>
      </c>
      <c r="L14" s="23"/>
      <c r="M14" s="23"/>
      <c r="N14" s="32">
        <v>16</v>
      </c>
      <c r="O14" s="32"/>
      <c r="P14" s="23"/>
      <c r="Q14" s="23"/>
      <c r="R14" s="24" t="s">
        <v>314</v>
      </c>
      <c r="S14" s="24"/>
      <c r="T14" s="41">
        <f t="shared" si="0"/>
        <v>0.64</v>
      </c>
      <c r="U14" s="42">
        <f t="shared" si="1"/>
        <v>2</v>
      </c>
    </row>
    <row r="15" spans="1:21" ht="14.25">
      <c r="A15" s="23">
        <v>7</v>
      </c>
      <c r="B15" s="64" t="s">
        <v>240</v>
      </c>
      <c r="C15" s="58" t="s">
        <v>175</v>
      </c>
      <c r="D15" s="58" t="s">
        <v>217</v>
      </c>
      <c r="E15" s="58" t="s">
        <v>14</v>
      </c>
      <c r="F15" s="59">
        <v>37766</v>
      </c>
      <c r="G15" s="25"/>
      <c r="H15" s="23" t="s">
        <v>15</v>
      </c>
      <c r="I15" s="23" t="s">
        <v>79</v>
      </c>
      <c r="J15" s="43" t="s">
        <v>134</v>
      </c>
      <c r="K15" s="23">
        <v>8</v>
      </c>
      <c r="L15" s="23"/>
      <c r="M15" s="23"/>
      <c r="N15" s="32">
        <v>16</v>
      </c>
      <c r="O15" s="32"/>
      <c r="P15" s="23"/>
      <c r="Q15" s="23"/>
      <c r="R15" s="24" t="s">
        <v>314</v>
      </c>
      <c r="S15" s="24"/>
      <c r="T15" s="41">
        <f t="shared" si="0"/>
        <v>0.64</v>
      </c>
      <c r="U15" s="42">
        <f t="shared" si="1"/>
        <v>2</v>
      </c>
    </row>
    <row r="16" spans="1:21" ht="14.25">
      <c r="A16" s="23">
        <v>8</v>
      </c>
      <c r="B16" s="64" t="s">
        <v>295</v>
      </c>
      <c r="C16" s="58" t="s">
        <v>296</v>
      </c>
      <c r="D16" s="58" t="s">
        <v>166</v>
      </c>
      <c r="E16" s="58" t="s">
        <v>13</v>
      </c>
      <c r="F16" s="59">
        <v>37784</v>
      </c>
      <c r="G16" s="25"/>
      <c r="H16" s="23" t="s">
        <v>15</v>
      </c>
      <c r="I16" s="23" t="s">
        <v>79</v>
      </c>
      <c r="J16" s="43" t="s">
        <v>134</v>
      </c>
      <c r="K16" s="23">
        <v>8</v>
      </c>
      <c r="L16" s="23"/>
      <c r="M16" s="23"/>
      <c r="N16" s="32">
        <v>15</v>
      </c>
      <c r="O16" s="32"/>
      <c r="P16" s="23"/>
      <c r="Q16" s="23"/>
      <c r="R16" s="24" t="s">
        <v>314</v>
      </c>
      <c r="S16" s="24"/>
      <c r="T16" s="41">
        <f t="shared" si="0"/>
        <v>0.6</v>
      </c>
      <c r="U16" s="42">
        <f t="shared" si="1"/>
        <v>2</v>
      </c>
    </row>
    <row r="17" spans="1:21" ht="14.25">
      <c r="A17" s="23">
        <v>9</v>
      </c>
      <c r="B17" s="64" t="s">
        <v>242</v>
      </c>
      <c r="C17" s="58" t="s">
        <v>236</v>
      </c>
      <c r="D17" s="58" t="s">
        <v>168</v>
      </c>
      <c r="E17" s="58" t="s">
        <v>13</v>
      </c>
      <c r="F17" s="59">
        <v>37680</v>
      </c>
      <c r="G17" s="25"/>
      <c r="H17" s="23" t="s">
        <v>15</v>
      </c>
      <c r="I17" s="23" t="s">
        <v>79</v>
      </c>
      <c r="J17" s="43" t="s">
        <v>134</v>
      </c>
      <c r="K17" s="23">
        <v>8</v>
      </c>
      <c r="L17" s="23"/>
      <c r="M17" s="23"/>
      <c r="N17" s="32">
        <v>14</v>
      </c>
      <c r="O17" s="32"/>
      <c r="P17" s="23"/>
      <c r="Q17" s="23"/>
      <c r="R17" s="24" t="s">
        <v>314</v>
      </c>
      <c r="S17" s="24"/>
      <c r="T17" s="41">
        <f t="shared" si="0"/>
        <v>0.56</v>
      </c>
      <c r="U17" s="42">
        <f t="shared" si="1"/>
        <v>2</v>
      </c>
    </row>
    <row r="18" spans="1:21" ht="14.25">
      <c r="A18" s="23">
        <v>10</v>
      </c>
      <c r="B18" s="64" t="s">
        <v>156</v>
      </c>
      <c r="C18" s="58" t="s">
        <v>157</v>
      </c>
      <c r="D18" s="58" t="s">
        <v>158</v>
      </c>
      <c r="E18" s="58" t="s">
        <v>14</v>
      </c>
      <c r="F18" s="59">
        <v>37770</v>
      </c>
      <c r="G18" s="25"/>
      <c r="H18" s="23" t="s">
        <v>15</v>
      </c>
      <c r="I18" s="23" t="s">
        <v>79</v>
      </c>
      <c r="J18" s="43" t="s">
        <v>134</v>
      </c>
      <c r="K18" s="23">
        <v>8</v>
      </c>
      <c r="L18" s="23"/>
      <c r="M18" s="23"/>
      <c r="N18" s="32">
        <v>13</v>
      </c>
      <c r="O18" s="32"/>
      <c r="P18" s="23"/>
      <c r="Q18" s="23"/>
      <c r="R18" s="24" t="s">
        <v>314</v>
      </c>
      <c r="S18" s="24"/>
      <c r="T18" s="41">
        <f t="shared" si="0"/>
        <v>0.52</v>
      </c>
      <c r="U18" s="42">
        <f t="shared" si="1"/>
        <v>2</v>
      </c>
    </row>
    <row r="19" spans="1:21" ht="14.25">
      <c r="A19" s="23">
        <v>11</v>
      </c>
      <c r="B19" s="64" t="s">
        <v>243</v>
      </c>
      <c r="C19" s="58" t="s">
        <v>244</v>
      </c>
      <c r="D19" s="58" t="s">
        <v>193</v>
      </c>
      <c r="E19" s="58" t="s">
        <v>13</v>
      </c>
      <c r="F19" s="59">
        <v>37830</v>
      </c>
      <c r="G19" s="25"/>
      <c r="H19" s="23" t="s">
        <v>15</v>
      </c>
      <c r="I19" s="23" t="s">
        <v>79</v>
      </c>
      <c r="J19" s="43" t="s">
        <v>134</v>
      </c>
      <c r="K19" s="23">
        <v>8</v>
      </c>
      <c r="L19" s="23"/>
      <c r="M19" s="23"/>
      <c r="N19" s="32">
        <v>13</v>
      </c>
      <c r="O19" s="32"/>
      <c r="P19" s="23"/>
      <c r="Q19" s="23"/>
      <c r="R19" s="24" t="s">
        <v>314</v>
      </c>
      <c r="S19" s="24"/>
      <c r="T19" s="41">
        <f t="shared" si="0"/>
        <v>0.52</v>
      </c>
      <c r="U19" s="42">
        <f t="shared" si="1"/>
        <v>2</v>
      </c>
    </row>
    <row r="20" spans="1:21" ht="14.25">
      <c r="A20" s="23">
        <v>12</v>
      </c>
      <c r="B20" s="64" t="s">
        <v>163</v>
      </c>
      <c r="C20" s="58" t="s">
        <v>164</v>
      </c>
      <c r="D20" s="58" t="s">
        <v>165</v>
      </c>
      <c r="E20" s="58" t="s">
        <v>13</v>
      </c>
      <c r="F20" s="59">
        <v>37897</v>
      </c>
      <c r="G20" s="25"/>
      <c r="H20" s="23" t="s">
        <v>15</v>
      </c>
      <c r="I20" s="23" t="s">
        <v>79</v>
      </c>
      <c r="J20" s="43" t="s">
        <v>134</v>
      </c>
      <c r="K20" s="23">
        <v>8</v>
      </c>
      <c r="L20" s="23"/>
      <c r="M20" s="23"/>
      <c r="N20" s="32">
        <v>13</v>
      </c>
      <c r="O20" s="32"/>
      <c r="P20" s="23"/>
      <c r="Q20" s="23"/>
      <c r="R20" s="24" t="s">
        <v>314</v>
      </c>
      <c r="S20" s="24"/>
      <c r="T20" s="41">
        <f t="shared" si="0"/>
        <v>0.52</v>
      </c>
      <c r="U20" s="42">
        <f t="shared" si="1"/>
        <v>2</v>
      </c>
    </row>
    <row r="21" spans="1:21" ht="14.25">
      <c r="A21" s="23">
        <v>13</v>
      </c>
      <c r="B21" s="64" t="s">
        <v>245</v>
      </c>
      <c r="C21" s="58" t="s">
        <v>173</v>
      </c>
      <c r="D21" s="58" t="s">
        <v>171</v>
      </c>
      <c r="E21" s="58" t="s">
        <v>13</v>
      </c>
      <c r="F21" s="59">
        <v>37709</v>
      </c>
      <c r="G21" s="25"/>
      <c r="H21" s="23" t="s">
        <v>15</v>
      </c>
      <c r="I21" s="23" t="s">
        <v>79</v>
      </c>
      <c r="J21" s="43" t="s">
        <v>134</v>
      </c>
      <c r="K21" s="23">
        <v>8</v>
      </c>
      <c r="L21" s="23"/>
      <c r="M21" s="23"/>
      <c r="N21" s="32">
        <v>12</v>
      </c>
      <c r="O21" s="32"/>
      <c r="P21" s="23"/>
      <c r="Q21" s="23"/>
      <c r="R21" s="24" t="s">
        <v>314</v>
      </c>
      <c r="S21" s="24"/>
      <c r="T21" s="41">
        <f t="shared" si="0"/>
        <v>0.48</v>
      </c>
      <c r="U21" s="42">
        <f t="shared" si="1"/>
        <v>3</v>
      </c>
    </row>
    <row r="22" spans="1:21" ht="14.25">
      <c r="A22" s="23">
        <v>14</v>
      </c>
      <c r="B22" s="64" t="s">
        <v>239</v>
      </c>
      <c r="C22" s="58" t="s">
        <v>173</v>
      </c>
      <c r="D22" s="58" t="s">
        <v>196</v>
      </c>
      <c r="E22" s="58" t="s">
        <v>13</v>
      </c>
      <c r="F22" s="59">
        <v>37976</v>
      </c>
      <c r="G22" s="25"/>
      <c r="H22" s="23" t="s">
        <v>15</v>
      </c>
      <c r="I22" s="23" t="s">
        <v>79</v>
      </c>
      <c r="J22" s="43" t="s">
        <v>134</v>
      </c>
      <c r="K22" s="23">
        <v>8</v>
      </c>
      <c r="L22" s="23"/>
      <c r="M22" s="23"/>
      <c r="N22" s="32">
        <v>9</v>
      </c>
      <c r="O22" s="32"/>
      <c r="P22" s="23"/>
      <c r="Q22" s="23"/>
      <c r="R22" s="24" t="s">
        <v>314</v>
      </c>
      <c r="S22" s="24"/>
      <c r="T22" s="41">
        <f t="shared" si="0"/>
        <v>0.36</v>
      </c>
      <c r="U22" s="42">
        <f t="shared" si="1"/>
        <v>3</v>
      </c>
    </row>
    <row r="23" spans="1:21" ht="14.25">
      <c r="A23" s="23">
        <v>15</v>
      </c>
      <c r="B23" s="64" t="s">
        <v>246</v>
      </c>
      <c r="C23" s="58" t="s">
        <v>201</v>
      </c>
      <c r="D23" s="58" t="s">
        <v>181</v>
      </c>
      <c r="E23" s="58" t="s">
        <v>14</v>
      </c>
      <c r="F23" s="59">
        <v>37665</v>
      </c>
      <c r="G23" s="25"/>
      <c r="H23" s="23" t="s">
        <v>15</v>
      </c>
      <c r="I23" s="23" t="s">
        <v>79</v>
      </c>
      <c r="J23" s="43" t="s">
        <v>134</v>
      </c>
      <c r="K23" s="23">
        <v>8</v>
      </c>
      <c r="L23" s="23"/>
      <c r="M23" s="23"/>
      <c r="N23" s="32">
        <v>0</v>
      </c>
      <c r="O23" s="32"/>
      <c r="P23" s="23"/>
      <c r="Q23" s="23"/>
      <c r="R23" s="24" t="s">
        <v>314</v>
      </c>
      <c r="S23" s="24"/>
      <c r="T23" s="41">
        <f t="shared" si="0"/>
        <v>0</v>
      </c>
      <c r="U23" s="42">
        <f t="shared" si="1"/>
        <v>4</v>
      </c>
    </row>
    <row r="24" spans="1:21" ht="14.25">
      <c r="A24" s="23">
        <v>16</v>
      </c>
      <c r="B24" s="64" t="s">
        <v>247</v>
      </c>
      <c r="C24" s="58" t="s">
        <v>248</v>
      </c>
      <c r="D24" s="58" t="s">
        <v>249</v>
      </c>
      <c r="E24" s="58" t="s">
        <v>14</v>
      </c>
      <c r="F24" s="59">
        <v>37657</v>
      </c>
      <c r="G24" s="25"/>
      <c r="H24" s="23" t="s">
        <v>15</v>
      </c>
      <c r="I24" s="23" t="s">
        <v>79</v>
      </c>
      <c r="J24" s="43" t="s">
        <v>134</v>
      </c>
      <c r="K24" s="23">
        <v>8</v>
      </c>
      <c r="L24" s="23"/>
      <c r="M24" s="23"/>
      <c r="N24" s="32">
        <v>0</v>
      </c>
      <c r="O24" s="32"/>
      <c r="P24" s="23"/>
      <c r="Q24" s="23"/>
      <c r="R24" s="24" t="s">
        <v>314</v>
      </c>
      <c r="S24" s="24"/>
      <c r="T24" s="41">
        <f t="shared" si="0"/>
        <v>0</v>
      </c>
      <c r="U24" s="42">
        <f t="shared" si="1"/>
        <v>4</v>
      </c>
    </row>
    <row r="25" spans="1:21" ht="14.25">
      <c r="A25" s="23"/>
      <c r="B25" s="64"/>
      <c r="C25" s="58"/>
      <c r="D25" s="58"/>
      <c r="E25" s="58"/>
      <c r="F25" s="59"/>
      <c r="G25" s="25"/>
      <c r="H25" s="23"/>
      <c r="I25" s="23"/>
      <c r="J25" s="43"/>
      <c r="K25" s="23"/>
      <c r="L25" s="23"/>
      <c r="M25" s="23"/>
      <c r="N25" s="32"/>
      <c r="O25" s="32"/>
      <c r="P25" s="23"/>
      <c r="Q25" s="23"/>
      <c r="R25" s="24"/>
      <c r="S25" s="24"/>
      <c r="T25" s="41"/>
      <c r="U25" s="42"/>
    </row>
    <row r="26" spans="1:21" ht="14.25">
      <c r="A26" s="23"/>
      <c r="B26" s="64"/>
      <c r="C26" s="58"/>
      <c r="D26" s="58"/>
      <c r="E26" s="58"/>
      <c r="F26" s="59"/>
      <c r="G26" s="25"/>
      <c r="H26" s="23"/>
      <c r="I26" s="23"/>
      <c r="J26" s="43"/>
      <c r="K26" s="23"/>
      <c r="L26" s="23"/>
      <c r="M26" s="23"/>
      <c r="N26" s="32"/>
      <c r="O26" s="32"/>
      <c r="P26" s="23"/>
      <c r="Q26" s="23"/>
      <c r="R26" s="24"/>
      <c r="S26" s="24"/>
      <c r="T26" s="41"/>
      <c r="U26" s="42"/>
    </row>
    <row r="27" spans="1:21" ht="14.25">
      <c r="A27" s="23"/>
      <c r="B27" s="64"/>
      <c r="C27" s="58"/>
      <c r="D27" s="58"/>
      <c r="E27" s="58"/>
      <c r="F27" s="59"/>
      <c r="G27" s="25"/>
      <c r="H27" s="23"/>
      <c r="I27" s="23"/>
      <c r="J27" s="43"/>
      <c r="K27" s="23"/>
      <c r="L27" s="23"/>
      <c r="M27" s="23"/>
      <c r="N27" s="32"/>
      <c r="O27" s="32"/>
      <c r="P27" s="23"/>
      <c r="Q27" s="23"/>
      <c r="R27" s="24"/>
      <c r="S27" s="24"/>
      <c r="T27" s="41"/>
      <c r="U27" s="42"/>
    </row>
    <row r="28" spans="1:19" ht="12.75">
      <c r="A28" s="23"/>
      <c r="B28" s="65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65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t="s">
        <v>127</v>
      </c>
      <c r="C30">
        <f>COUNTIF(U9:U24,"=1")</f>
        <v>3</v>
      </c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t="s">
        <v>128</v>
      </c>
      <c r="C31">
        <f>COUNTIF(U9:U24,"=2")</f>
        <v>9</v>
      </c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t="s">
        <v>129</v>
      </c>
      <c r="C32">
        <f>COUNTIF(U9:U24,"=3")</f>
        <v>2</v>
      </c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t="s">
        <v>130</v>
      </c>
      <c r="C33">
        <f>COUNTIF(U9:U24,"=4")</f>
        <v>2</v>
      </c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t="s">
        <v>131</v>
      </c>
      <c r="C34">
        <f>SUM(C30:C33)</f>
        <v>16</v>
      </c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65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65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65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65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65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65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65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65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65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65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65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65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65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65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65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65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65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65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65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65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65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65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65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65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65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65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65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65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65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65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65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65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65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65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65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65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65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65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65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65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65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65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65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65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65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65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65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65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65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65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65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65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65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65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65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65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65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65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65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65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65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65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65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65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65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65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65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65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65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65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65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65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65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65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65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65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65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65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65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65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65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65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65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65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65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65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65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65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65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65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65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65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65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65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65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65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65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65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65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65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65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65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65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65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65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65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65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65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65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65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65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65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65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65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65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65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65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65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65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65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65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65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65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65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65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65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65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65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65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65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65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65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65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65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65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65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65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65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65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65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65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65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65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65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65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65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65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65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65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65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65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65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65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65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65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65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65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65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65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65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65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65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65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65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65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65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65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65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65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65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65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65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65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65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65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65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65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65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65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65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65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65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65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65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65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65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65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65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65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65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65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65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65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65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65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65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65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65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65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65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65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65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65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65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65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65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65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65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65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65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65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65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65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65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65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65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65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65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65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65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65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65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65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65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65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65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65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65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65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65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65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65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65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65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65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65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65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65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65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65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65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65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65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65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65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65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65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65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65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65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65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65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65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65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65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65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65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65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65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65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65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65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65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65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65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65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65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65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65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65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65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65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65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65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65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65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65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65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65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65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65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65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65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65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65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65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65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65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65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65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65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65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65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65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65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65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65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65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65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65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65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65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65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65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65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65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65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65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65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65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65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65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65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65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65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65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65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65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65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65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65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65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65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65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65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65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65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65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65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65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65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65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65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65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65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65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65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65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65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65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65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65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65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65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65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65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65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65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65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65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65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65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65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65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65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65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65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65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65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65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65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65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65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65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65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65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65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65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65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65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65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65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65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65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65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65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65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65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65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65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65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65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65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65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65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65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65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65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65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65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65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65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65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65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65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65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65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65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65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65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65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65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65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65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65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65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65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65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65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65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65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65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65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65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65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65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65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65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65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65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65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65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65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65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65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65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65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65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65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65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65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65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65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65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65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65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65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65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65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65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65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65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65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65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65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65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65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65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65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65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65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65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65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65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65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65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65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65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65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65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65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65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65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65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65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65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65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65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65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65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65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65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65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65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65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65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65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65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65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65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65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65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65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65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65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65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65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65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65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65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65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65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65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65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65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65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65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65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65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65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65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65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65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65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65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65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65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65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65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65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65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65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65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65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65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65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65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65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65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65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65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65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65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65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65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65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65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65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65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65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65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65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65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65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65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65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65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65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65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65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65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65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65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65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65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65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65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65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65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65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65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65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65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65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65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65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65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65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65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65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65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65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65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65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65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65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65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65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65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65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65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65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65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65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65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65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65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65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65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65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65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65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65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65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65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65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65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65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65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65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65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65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65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65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65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65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65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65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65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65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65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65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65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65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65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65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65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65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65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65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65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65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65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65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65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65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65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65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65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65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65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65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65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65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65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65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65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65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65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65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65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65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65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65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65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65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65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65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65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65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65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65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65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65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65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65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65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65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65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65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65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65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65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65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65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65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65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65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65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65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65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65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65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65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65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65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65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65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65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65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65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65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65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65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65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65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65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65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65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65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65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65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65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65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65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65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65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65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65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65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65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65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65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65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65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65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65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65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65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65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65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65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65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65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65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65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65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65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65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65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65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65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65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65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65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65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65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65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65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65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65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65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65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65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65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65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65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65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65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65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65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65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65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65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65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65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65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65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65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65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65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65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65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65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65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65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65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65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65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65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65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65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65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65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65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65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65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65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65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65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65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65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65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65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65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65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65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65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65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65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65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65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65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65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65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65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65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65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65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65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65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65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65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65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65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65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65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65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65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65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65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65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65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65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65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65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65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65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65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65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65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65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65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65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65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65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65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65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65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65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65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65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65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65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65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65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65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65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65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65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65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65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65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65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65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65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65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65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65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65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65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65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65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65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65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65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65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65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65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65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65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65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65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65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65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65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65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65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65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65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65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65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65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65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65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65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65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65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65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65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65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65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65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65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65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65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65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65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65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65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65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65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65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65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65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65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65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65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65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65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65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65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65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65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65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65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65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65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65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65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65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65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65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65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65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65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65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65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65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65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65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65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65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65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65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65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65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65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65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65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65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65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65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65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65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65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65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65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65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65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65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65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65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65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65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65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65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65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65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65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65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65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65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65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65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65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65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65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65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65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65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65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65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65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65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65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65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65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65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65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65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65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65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65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65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65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65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65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65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65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65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65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65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65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65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65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65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65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65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65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65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65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65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65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65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65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65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65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65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65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65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65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65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65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65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65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65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65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65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65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65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65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65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65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65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65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65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65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65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65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65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65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65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65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65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65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65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65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65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65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65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65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65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65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65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65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65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65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65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65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65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65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65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65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65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65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65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65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65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65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65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65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65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65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65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65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65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65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65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65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65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65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65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65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65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65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65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65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65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65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65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65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65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65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65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65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65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65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65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65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65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65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65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65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65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65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65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65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65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65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65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65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65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65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65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65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65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65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65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65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65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65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65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65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65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65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65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65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65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65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65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65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65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65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65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65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65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65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65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65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65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65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65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65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65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65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65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65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65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65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65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65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65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65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65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65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65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65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65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65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65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65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65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65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65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65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65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65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65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65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65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65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65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65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65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65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65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65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65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65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65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65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65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65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65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65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65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65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65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65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65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65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65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65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65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65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65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65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65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65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65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65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65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65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65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65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65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65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65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65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65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65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65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65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65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65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65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65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65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65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65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65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65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65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65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65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65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65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65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65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65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65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65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65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65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65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65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65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65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65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65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65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65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65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65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65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65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65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65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65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65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65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65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65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65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65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65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65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65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65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65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65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65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65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65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65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65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65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65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65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65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65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65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65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65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65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65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65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65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65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65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65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65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65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65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65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65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65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65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65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65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65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65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65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65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65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65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65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65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65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65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65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65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65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65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65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65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65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65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65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65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65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65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65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65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65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65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65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65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65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65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65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65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65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65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65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65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65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65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65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65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65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65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65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65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65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65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65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65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65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65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65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65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65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65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65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65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65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65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65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65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65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65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65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65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65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65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65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65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65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65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65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65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65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65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65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65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65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65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65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65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65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65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65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65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66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66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66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66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66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66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66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66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66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66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66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66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66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66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66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66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66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66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66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66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66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66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66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66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66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66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66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66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66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66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66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66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66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66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66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66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66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66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66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66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66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66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66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66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66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66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66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66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66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66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66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66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66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66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66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66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66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66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66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66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66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66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66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66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66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66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66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66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66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66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66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66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66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66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66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66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66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66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66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66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66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66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66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66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66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66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66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66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66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66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66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66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66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66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66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66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66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66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66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66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66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66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66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66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66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66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66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66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66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66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66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66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66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66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66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66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66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66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66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66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66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66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66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66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66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66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66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66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66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66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66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66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66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66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66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66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66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66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66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66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66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66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66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66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66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66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66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66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66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66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66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66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66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66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66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66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66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66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66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66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66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66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66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66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66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66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66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66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66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66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66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66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66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66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66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66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66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66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66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66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66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66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66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66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66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66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66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66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66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66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66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66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66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66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66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66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66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66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66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66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66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66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66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66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66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66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66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66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66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66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66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66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66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66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66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66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66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66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66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66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66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66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66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66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66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66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66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66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66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66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66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66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66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66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66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66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66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66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66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66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66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66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66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66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66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66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66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66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66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66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66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66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66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66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66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66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66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66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66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66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66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66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66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66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66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66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66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66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66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66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66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66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66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66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66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66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66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66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66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66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52"/>
  <sheetViews>
    <sheetView zoomScale="85" zoomScaleNormal="85" zoomScalePageLayoutView="0" workbookViewId="0" topLeftCell="A7">
      <selection activeCell="R9" sqref="R9:R28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91</v>
      </c>
      <c r="D2" t="s">
        <v>126</v>
      </c>
      <c r="F2" s="39">
        <v>35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200</v>
      </c>
    </row>
    <row r="6" spans="1:10" ht="15" customHeight="1" thickBot="1">
      <c r="A6" s="16" t="s">
        <v>20</v>
      </c>
      <c r="C6" s="67" t="s">
        <v>27</v>
      </c>
      <c r="D6" s="67"/>
      <c r="E6" s="67"/>
      <c r="F6" s="67"/>
      <c r="G6" s="67"/>
      <c r="H6" s="67"/>
      <c r="I6" s="67"/>
      <c r="J6" s="6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227</v>
      </c>
      <c r="C9" s="58" t="s">
        <v>167</v>
      </c>
      <c r="D9" s="58" t="s">
        <v>171</v>
      </c>
      <c r="E9" s="58" t="s">
        <v>13</v>
      </c>
      <c r="F9" s="59">
        <v>38165</v>
      </c>
      <c r="G9" s="25"/>
      <c r="H9" s="23" t="s">
        <v>15</v>
      </c>
      <c r="I9" s="23" t="s">
        <v>79</v>
      </c>
      <c r="J9" s="43" t="s">
        <v>134</v>
      </c>
      <c r="K9" s="23">
        <v>7</v>
      </c>
      <c r="L9" s="23"/>
      <c r="M9" s="23" t="s">
        <v>9</v>
      </c>
      <c r="N9" s="32">
        <v>27</v>
      </c>
      <c r="O9" s="32"/>
      <c r="P9" s="23"/>
      <c r="Q9" s="23"/>
      <c r="R9" s="24" t="s">
        <v>314</v>
      </c>
      <c r="S9" s="24"/>
      <c r="T9" s="41">
        <f aca="true" t="shared" si="0" ref="T9:T28">(N9+O9)/F$2</f>
        <v>0.7714285714285715</v>
      </c>
      <c r="U9" s="42">
        <f aca="true" t="shared" si="1" ref="U9:U28">IF(T9&gt;75%,1,IF(T9&gt;50%,2,IF(T9&gt;25%,3,4)))</f>
        <v>1</v>
      </c>
    </row>
    <row r="10" spans="1:21" ht="14.25">
      <c r="A10" s="23">
        <v>2</v>
      </c>
      <c r="B10" s="58" t="s">
        <v>194</v>
      </c>
      <c r="C10" s="58" t="s">
        <v>195</v>
      </c>
      <c r="D10" s="58" t="s">
        <v>159</v>
      </c>
      <c r="E10" s="58" t="s">
        <v>13</v>
      </c>
      <c r="F10" s="59">
        <v>38103</v>
      </c>
      <c r="G10" s="25"/>
      <c r="H10" s="23" t="s">
        <v>15</v>
      </c>
      <c r="I10" s="23" t="s">
        <v>79</v>
      </c>
      <c r="J10" s="43" t="s">
        <v>134</v>
      </c>
      <c r="K10" s="23">
        <v>7</v>
      </c>
      <c r="L10" s="23"/>
      <c r="M10" s="23" t="s">
        <v>10</v>
      </c>
      <c r="N10" s="32">
        <v>26</v>
      </c>
      <c r="O10" s="32"/>
      <c r="P10" s="23"/>
      <c r="Q10" s="23"/>
      <c r="R10" s="24" t="s">
        <v>314</v>
      </c>
      <c r="S10" s="24"/>
      <c r="T10" s="41">
        <f t="shared" si="0"/>
        <v>0.7428571428571429</v>
      </c>
      <c r="U10" s="42">
        <f t="shared" si="1"/>
        <v>2</v>
      </c>
    </row>
    <row r="11" spans="1:21" ht="14.25">
      <c r="A11" s="23">
        <v>3</v>
      </c>
      <c r="B11" s="58" t="s">
        <v>209</v>
      </c>
      <c r="C11" s="58" t="s">
        <v>176</v>
      </c>
      <c r="D11" s="58" t="s">
        <v>153</v>
      </c>
      <c r="E11" s="58" t="s">
        <v>14</v>
      </c>
      <c r="F11" s="59">
        <v>38133</v>
      </c>
      <c r="G11" s="25"/>
      <c r="H11" s="23" t="s">
        <v>15</v>
      </c>
      <c r="I11" s="23" t="s">
        <v>79</v>
      </c>
      <c r="J11" s="43" t="s">
        <v>134</v>
      </c>
      <c r="K11" s="23">
        <v>7</v>
      </c>
      <c r="L11" s="23"/>
      <c r="M11" s="23" t="s">
        <v>10</v>
      </c>
      <c r="N11" s="32">
        <v>25</v>
      </c>
      <c r="O11" s="32"/>
      <c r="P11" s="23"/>
      <c r="Q11" s="23"/>
      <c r="R11" s="24" t="s">
        <v>314</v>
      </c>
      <c r="S11" s="24"/>
      <c r="T11" s="41">
        <f t="shared" si="0"/>
        <v>0.7142857142857143</v>
      </c>
      <c r="U11" s="42">
        <f t="shared" si="1"/>
        <v>2</v>
      </c>
    </row>
    <row r="12" spans="1:21" ht="14.25">
      <c r="A12" s="23">
        <v>4</v>
      </c>
      <c r="B12" s="58" t="s">
        <v>225</v>
      </c>
      <c r="C12" s="58" t="s">
        <v>175</v>
      </c>
      <c r="D12" s="58" t="s">
        <v>220</v>
      </c>
      <c r="E12" s="58" t="s">
        <v>14</v>
      </c>
      <c r="F12" s="59">
        <v>38125</v>
      </c>
      <c r="G12" s="25"/>
      <c r="H12" s="23" t="s">
        <v>15</v>
      </c>
      <c r="I12" s="23" t="s">
        <v>79</v>
      </c>
      <c r="J12" s="43" t="s">
        <v>134</v>
      </c>
      <c r="K12" s="23">
        <v>7</v>
      </c>
      <c r="L12" s="23"/>
      <c r="M12" s="23" t="s">
        <v>10</v>
      </c>
      <c r="N12" s="32">
        <v>22</v>
      </c>
      <c r="O12" s="32"/>
      <c r="P12" s="23"/>
      <c r="Q12" s="23"/>
      <c r="R12" s="24" t="s">
        <v>314</v>
      </c>
      <c r="S12" s="24"/>
      <c r="T12" s="41">
        <f t="shared" si="0"/>
        <v>0.6285714285714286</v>
      </c>
      <c r="U12" s="42">
        <f t="shared" si="1"/>
        <v>2</v>
      </c>
    </row>
    <row r="13" spans="1:21" ht="14.25">
      <c r="A13" s="23">
        <v>5</v>
      </c>
      <c r="B13" s="58" t="s">
        <v>232</v>
      </c>
      <c r="C13" s="58" t="s">
        <v>180</v>
      </c>
      <c r="D13" s="58" t="s">
        <v>158</v>
      </c>
      <c r="E13" s="58" t="s">
        <v>14</v>
      </c>
      <c r="F13" s="59">
        <v>38162</v>
      </c>
      <c r="G13" s="25"/>
      <c r="H13" s="23" t="s">
        <v>15</v>
      </c>
      <c r="I13" s="23" t="s">
        <v>79</v>
      </c>
      <c r="J13" s="43" t="s">
        <v>134</v>
      </c>
      <c r="K13" s="23">
        <v>7</v>
      </c>
      <c r="L13" s="23"/>
      <c r="M13" s="23" t="s">
        <v>10</v>
      </c>
      <c r="N13" s="32">
        <v>22</v>
      </c>
      <c r="O13" s="32"/>
      <c r="P13" s="23"/>
      <c r="Q13" s="23"/>
      <c r="R13" s="24" t="s">
        <v>314</v>
      </c>
      <c r="S13" s="24"/>
      <c r="T13" s="41">
        <f t="shared" si="0"/>
        <v>0.6285714285714286</v>
      </c>
      <c r="U13" s="42">
        <f t="shared" si="1"/>
        <v>2</v>
      </c>
    </row>
    <row r="14" spans="1:21" ht="14.25">
      <c r="A14" s="23">
        <v>6</v>
      </c>
      <c r="B14" s="58" t="s">
        <v>221</v>
      </c>
      <c r="C14" s="58" t="s">
        <v>222</v>
      </c>
      <c r="D14" s="58" t="s">
        <v>212</v>
      </c>
      <c r="E14" s="58" t="s">
        <v>13</v>
      </c>
      <c r="F14" s="59">
        <v>37994</v>
      </c>
      <c r="G14" s="25"/>
      <c r="H14" s="23" t="s">
        <v>15</v>
      </c>
      <c r="I14" s="23" t="s">
        <v>79</v>
      </c>
      <c r="J14" s="43" t="s">
        <v>134</v>
      </c>
      <c r="K14" s="23">
        <v>7</v>
      </c>
      <c r="L14" s="23"/>
      <c r="M14" s="23"/>
      <c r="N14" s="32">
        <v>20</v>
      </c>
      <c r="O14" s="32"/>
      <c r="P14" s="23"/>
      <c r="Q14" s="23"/>
      <c r="R14" s="24" t="s">
        <v>314</v>
      </c>
      <c r="S14" s="24"/>
      <c r="T14" s="41">
        <f t="shared" si="0"/>
        <v>0.5714285714285714</v>
      </c>
      <c r="U14" s="42">
        <f t="shared" si="1"/>
        <v>2</v>
      </c>
    </row>
    <row r="15" spans="1:21" ht="14.25">
      <c r="A15" s="23">
        <v>7</v>
      </c>
      <c r="B15" s="58" t="s">
        <v>228</v>
      </c>
      <c r="C15" s="58" t="s">
        <v>229</v>
      </c>
      <c r="D15" s="58" t="s">
        <v>181</v>
      </c>
      <c r="E15" s="58" t="s">
        <v>14</v>
      </c>
      <c r="F15" s="59">
        <v>38150</v>
      </c>
      <c r="G15" s="25"/>
      <c r="H15" s="23" t="s">
        <v>15</v>
      </c>
      <c r="I15" s="23" t="s">
        <v>79</v>
      </c>
      <c r="J15" s="43" t="s">
        <v>134</v>
      </c>
      <c r="K15" s="23">
        <v>7</v>
      </c>
      <c r="L15" s="23"/>
      <c r="M15" s="23"/>
      <c r="N15" s="32">
        <v>20</v>
      </c>
      <c r="O15" s="32"/>
      <c r="P15" s="23"/>
      <c r="Q15" s="23"/>
      <c r="R15" s="24" t="s">
        <v>314</v>
      </c>
      <c r="S15" s="24"/>
      <c r="T15" s="41">
        <f t="shared" si="0"/>
        <v>0.5714285714285714</v>
      </c>
      <c r="U15" s="42">
        <f t="shared" si="1"/>
        <v>2</v>
      </c>
    </row>
    <row r="16" spans="1:21" ht="14.25">
      <c r="A16" s="23">
        <v>8</v>
      </c>
      <c r="B16" s="58" t="s">
        <v>212</v>
      </c>
      <c r="C16" s="58" t="s">
        <v>175</v>
      </c>
      <c r="D16" s="58" t="s">
        <v>153</v>
      </c>
      <c r="E16" s="58" t="s">
        <v>14</v>
      </c>
      <c r="F16" s="59">
        <v>38071</v>
      </c>
      <c r="G16" s="25"/>
      <c r="H16" s="23" t="s">
        <v>15</v>
      </c>
      <c r="I16" s="23" t="s">
        <v>79</v>
      </c>
      <c r="J16" s="43" t="s">
        <v>134</v>
      </c>
      <c r="K16" s="23">
        <v>7</v>
      </c>
      <c r="L16" s="23"/>
      <c r="M16" s="23"/>
      <c r="N16" s="32">
        <v>20</v>
      </c>
      <c r="O16" s="32"/>
      <c r="P16" s="23"/>
      <c r="Q16" s="23"/>
      <c r="R16" s="24" t="s">
        <v>314</v>
      </c>
      <c r="S16" s="24"/>
      <c r="T16" s="41">
        <f t="shared" si="0"/>
        <v>0.5714285714285714</v>
      </c>
      <c r="U16" s="42">
        <f t="shared" si="1"/>
        <v>2</v>
      </c>
    </row>
    <row r="17" spans="1:21" ht="14.25">
      <c r="A17" s="23">
        <v>9</v>
      </c>
      <c r="B17" s="58" t="s">
        <v>210</v>
      </c>
      <c r="C17" s="58" t="s">
        <v>211</v>
      </c>
      <c r="D17" s="58" t="s">
        <v>174</v>
      </c>
      <c r="E17" s="58" t="s">
        <v>14</v>
      </c>
      <c r="F17" s="59">
        <v>38126</v>
      </c>
      <c r="G17" s="25"/>
      <c r="H17" s="23" t="s">
        <v>15</v>
      </c>
      <c r="I17" s="23" t="s">
        <v>79</v>
      </c>
      <c r="J17" s="43" t="s">
        <v>134</v>
      </c>
      <c r="K17" s="23">
        <v>7</v>
      </c>
      <c r="L17" s="23"/>
      <c r="M17" s="23"/>
      <c r="N17" s="32">
        <v>19</v>
      </c>
      <c r="O17" s="32"/>
      <c r="P17" s="23"/>
      <c r="Q17" s="23"/>
      <c r="R17" s="24" t="s">
        <v>314</v>
      </c>
      <c r="S17" s="24"/>
      <c r="T17" s="41">
        <f t="shared" si="0"/>
        <v>0.5428571428571428</v>
      </c>
      <c r="U17" s="42">
        <f t="shared" si="1"/>
        <v>2</v>
      </c>
    </row>
    <row r="18" spans="1:21" ht="14.25">
      <c r="A18" s="23">
        <v>10</v>
      </c>
      <c r="B18" s="58" t="s">
        <v>214</v>
      </c>
      <c r="C18" s="58" t="s">
        <v>177</v>
      </c>
      <c r="D18" s="58" t="s">
        <v>169</v>
      </c>
      <c r="E18" s="58" t="s">
        <v>14</v>
      </c>
      <c r="F18" s="59">
        <v>38274</v>
      </c>
      <c r="G18" s="25"/>
      <c r="H18" s="23" t="s">
        <v>15</v>
      </c>
      <c r="I18" s="23" t="s">
        <v>79</v>
      </c>
      <c r="J18" s="43" t="s">
        <v>134</v>
      </c>
      <c r="K18" s="23">
        <v>7</v>
      </c>
      <c r="L18" s="23"/>
      <c r="M18" s="23"/>
      <c r="N18" s="32">
        <v>19</v>
      </c>
      <c r="O18" s="32"/>
      <c r="P18" s="23"/>
      <c r="Q18" s="23"/>
      <c r="R18" s="24" t="s">
        <v>314</v>
      </c>
      <c r="S18" s="24"/>
      <c r="T18" s="41">
        <f t="shared" si="0"/>
        <v>0.5428571428571428</v>
      </c>
      <c r="U18" s="42">
        <f t="shared" si="1"/>
        <v>2</v>
      </c>
    </row>
    <row r="19" spans="1:21" ht="14.25">
      <c r="A19" s="23">
        <v>11</v>
      </c>
      <c r="B19" s="58" t="s">
        <v>230</v>
      </c>
      <c r="C19" s="58" t="s">
        <v>201</v>
      </c>
      <c r="D19" s="58" t="s">
        <v>231</v>
      </c>
      <c r="E19" s="58" t="s">
        <v>14</v>
      </c>
      <c r="F19" s="59">
        <v>37946</v>
      </c>
      <c r="G19" s="25"/>
      <c r="H19" s="23" t="s">
        <v>15</v>
      </c>
      <c r="I19" s="23" t="s">
        <v>79</v>
      </c>
      <c r="J19" s="43" t="s">
        <v>134</v>
      </c>
      <c r="K19" s="23">
        <v>7</v>
      </c>
      <c r="L19" s="23"/>
      <c r="M19" s="23"/>
      <c r="N19" s="32">
        <v>18</v>
      </c>
      <c r="O19" s="32"/>
      <c r="P19" s="23"/>
      <c r="Q19" s="23"/>
      <c r="R19" s="24" t="s">
        <v>314</v>
      </c>
      <c r="S19" s="24"/>
      <c r="T19" s="41">
        <f t="shared" si="0"/>
        <v>0.5142857142857142</v>
      </c>
      <c r="U19" s="42">
        <f t="shared" si="1"/>
        <v>2</v>
      </c>
    </row>
    <row r="20" spans="1:21" ht="14.25">
      <c r="A20" s="23">
        <v>12</v>
      </c>
      <c r="B20" s="58" t="s">
        <v>152</v>
      </c>
      <c r="C20" s="58" t="s">
        <v>151</v>
      </c>
      <c r="D20" s="58" t="s">
        <v>153</v>
      </c>
      <c r="E20" s="58" t="s">
        <v>14</v>
      </c>
      <c r="F20" s="59">
        <v>38048</v>
      </c>
      <c r="G20" s="25"/>
      <c r="H20" s="23" t="s">
        <v>15</v>
      </c>
      <c r="I20" s="23" t="s">
        <v>79</v>
      </c>
      <c r="J20" s="43" t="s">
        <v>134</v>
      </c>
      <c r="K20" s="23">
        <v>7</v>
      </c>
      <c r="L20" s="23"/>
      <c r="M20" s="23"/>
      <c r="N20" s="32">
        <v>17</v>
      </c>
      <c r="O20" s="32"/>
      <c r="P20" s="23"/>
      <c r="Q20" s="23"/>
      <c r="R20" s="24" t="s">
        <v>314</v>
      </c>
      <c r="S20" s="24"/>
      <c r="T20" s="41">
        <f t="shared" si="0"/>
        <v>0.4857142857142857</v>
      </c>
      <c r="U20" s="42">
        <f t="shared" si="1"/>
        <v>3</v>
      </c>
    </row>
    <row r="21" spans="1:21" ht="14.25">
      <c r="A21" s="23">
        <v>13</v>
      </c>
      <c r="B21" s="58" t="s">
        <v>224</v>
      </c>
      <c r="C21" s="58" t="s">
        <v>185</v>
      </c>
      <c r="D21" s="58" t="s">
        <v>165</v>
      </c>
      <c r="E21" s="58" t="s">
        <v>13</v>
      </c>
      <c r="F21" s="59">
        <v>38072</v>
      </c>
      <c r="G21" s="25"/>
      <c r="H21" s="23" t="s">
        <v>15</v>
      </c>
      <c r="I21" s="23" t="s">
        <v>79</v>
      </c>
      <c r="J21" s="43" t="s">
        <v>134</v>
      </c>
      <c r="K21" s="23">
        <v>7</v>
      </c>
      <c r="L21" s="23"/>
      <c r="M21" s="23"/>
      <c r="N21" s="32">
        <v>17</v>
      </c>
      <c r="O21" s="32"/>
      <c r="P21" s="23"/>
      <c r="Q21" s="23"/>
      <c r="R21" s="24" t="s">
        <v>314</v>
      </c>
      <c r="S21" s="24"/>
      <c r="T21" s="41">
        <f t="shared" si="0"/>
        <v>0.4857142857142857</v>
      </c>
      <c r="U21" s="42">
        <f t="shared" si="1"/>
        <v>3</v>
      </c>
    </row>
    <row r="22" spans="1:21" ht="14.25">
      <c r="A22" s="23">
        <v>14</v>
      </c>
      <c r="B22" s="58" t="s">
        <v>297</v>
      </c>
      <c r="C22" s="58" t="s">
        <v>296</v>
      </c>
      <c r="D22" s="58" t="s">
        <v>294</v>
      </c>
      <c r="E22" s="58" t="s">
        <v>13</v>
      </c>
      <c r="F22" s="59"/>
      <c r="G22" s="25"/>
      <c r="H22" s="23" t="s">
        <v>15</v>
      </c>
      <c r="I22" s="23" t="s">
        <v>79</v>
      </c>
      <c r="J22" s="43" t="s">
        <v>134</v>
      </c>
      <c r="K22" s="23">
        <v>7</v>
      </c>
      <c r="L22" s="23"/>
      <c r="M22" s="23"/>
      <c r="N22" s="32">
        <v>16</v>
      </c>
      <c r="O22" s="32"/>
      <c r="P22" s="23"/>
      <c r="Q22" s="23"/>
      <c r="R22" s="24" t="s">
        <v>314</v>
      </c>
      <c r="S22" s="24"/>
      <c r="T22" s="41">
        <f t="shared" si="0"/>
        <v>0.45714285714285713</v>
      </c>
      <c r="U22" s="42">
        <f t="shared" si="1"/>
        <v>3</v>
      </c>
    </row>
    <row r="23" spans="1:21" ht="14.25">
      <c r="A23" s="23">
        <v>15</v>
      </c>
      <c r="B23" s="58" t="s">
        <v>226</v>
      </c>
      <c r="C23" s="58" t="s">
        <v>179</v>
      </c>
      <c r="D23" s="58" t="s">
        <v>159</v>
      </c>
      <c r="E23" s="58" t="s">
        <v>13</v>
      </c>
      <c r="F23" s="59">
        <v>38369</v>
      </c>
      <c r="G23" s="25"/>
      <c r="H23" s="23" t="s">
        <v>15</v>
      </c>
      <c r="I23" s="23" t="s">
        <v>79</v>
      </c>
      <c r="J23" s="43" t="s">
        <v>134</v>
      </c>
      <c r="K23" s="23">
        <v>7</v>
      </c>
      <c r="L23" s="23"/>
      <c r="M23" s="23"/>
      <c r="N23" s="32">
        <v>15</v>
      </c>
      <c r="O23" s="32"/>
      <c r="P23" s="23"/>
      <c r="Q23" s="23"/>
      <c r="R23" s="24" t="s">
        <v>314</v>
      </c>
      <c r="S23" s="24"/>
      <c r="T23" s="41">
        <f t="shared" si="0"/>
        <v>0.42857142857142855</v>
      </c>
      <c r="U23" s="42">
        <f t="shared" si="1"/>
        <v>3</v>
      </c>
    </row>
    <row r="24" spans="1:21" ht="14.25">
      <c r="A24" s="23">
        <v>16</v>
      </c>
      <c r="B24" s="58" t="s">
        <v>223</v>
      </c>
      <c r="C24" s="58" t="s">
        <v>189</v>
      </c>
      <c r="D24" s="58" t="s">
        <v>171</v>
      </c>
      <c r="E24" s="58" t="s">
        <v>13</v>
      </c>
      <c r="F24" s="59">
        <v>38216</v>
      </c>
      <c r="G24" s="25"/>
      <c r="H24" s="23" t="s">
        <v>15</v>
      </c>
      <c r="I24" s="23" t="s">
        <v>79</v>
      </c>
      <c r="J24" s="43" t="s">
        <v>134</v>
      </c>
      <c r="K24" s="23">
        <v>7</v>
      </c>
      <c r="L24" s="23"/>
      <c r="M24" s="23"/>
      <c r="N24" s="32">
        <v>14</v>
      </c>
      <c r="O24" s="32"/>
      <c r="P24" s="23"/>
      <c r="Q24" s="23"/>
      <c r="R24" s="24" t="s">
        <v>314</v>
      </c>
      <c r="S24" s="24"/>
      <c r="T24" s="41">
        <f t="shared" si="0"/>
        <v>0.4</v>
      </c>
      <c r="U24" s="42">
        <f t="shared" si="1"/>
        <v>3</v>
      </c>
    </row>
    <row r="25" spans="1:21" ht="14.25">
      <c r="A25" s="23">
        <v>17</v>
      </c>
      <c r="B25" s="58" t="s">
        <v>215</v>
      </c>
      <c r="C25" s="58" t="s">
        <v>216</v>
      </c>
      <c r="D25" s="58" t="s">
        <v>217</v>
      </c>
      <c r="E25" s="58" t="s">
        <v>14</v>
      </c>
      <c r="F25" s="59">
        <v>38191</v>
      </c>
      <c r="G25" s="25"/>
      <c r="H25" s="23" t="s">
        <v>15</v>
      </c>
      <c r="I25" s="23" t="s">
        <v>79</v>
      </c>
      <c r="J25" s="43" t="s">
        <v>134</v>
      </c>
      <c r="K25" s="23">
        <v>7</v>
      </c>
      <c r="L25" s="23"/>
      <c r="M25" s="23"/>
      <c r="N25" s="32">
        <v>13</v>
      </c>
      <c r="O25" s="32"/>
      <c r="P25" s="23"/>
      <c r="Q25" s="23"/>
      <c r="R25" s="24" t="s">
        <v>314</v>
      </c>
      <c r="S25" s="24"/>
      <c r="T25" s="41">
        <f t="shared" si="0"/>
        <v>0.37142857142857144</v>
      </c>
      <c r="U25" s="42">
        <f t="shared" si="1"/>
        <v>3</v>
      </c>
    </row>
    <row r="26" spans="1:21" ht="14.25">
      <c r="A26" s="23">
        <v>18</v>
      </c>
      <c r="B26" s="58" t="s">
        <v>219</v>
      </c>
      <c r="C26" s="58" t="s">
        <v>211</v>
      </c>
      <c r="D26" s="58" t="s">
        <v>220</v>
      </c>
      <c r="E26" s="58" t="s">
        <v>14</v>
      </c>
      <c r="F26" s="59">
        <v>38310</v>
      </c>
      <c r="G26" s="25"/>
      <c r="H26" s="23" t="s">
        <v>15</v>
      </c>
      <c r="I26" s="23" t="s">
        <v>79</v>
      </c>
      <c r="J26" s="43" t="s">
        <v>134</v>
      </c>
      <c r="K26" s="23">
        <v>7</v>
      </c>
      <c r="L26" s="23"/>
      <c r="M26" s="23"/>
      <c r="N26" s="32">
        <v>13</v>
      </c>
      <c r="O26" s="32"/>
      <c r="P26" s="23"/>
      <c r="Q26" s="23"/>
      <c r="R26" s="24" t="s">
        <v>314</v>
      </c>
      <c r="S26" s="24"/>
      <c r="T26" s="41">
        <f t="shared" si="0"/>
        <v>0.37142857142857144</v>
      </c>
      <c r="U26" s="42">
        <f t="shared" si="1"/>
        <v>3</v>
      </c>
    </row>
    <row r="27" spans="1:21" ht="14.25">
      <c r="A27" s="23">
        <v>19</v>
      </c>
      <c r="B27" s="58" t="s">
        <v>218</v>
      </c>
      <c r="C27" s="58" t="s">
        <v>211</v>
      </c>
      <c r="D27" s="58" t="s">
        <v>184</v>
      </c>
      <c r="E27" s="58" t="s">
        <v>14</v>
      </c>
      <c r="F27" s="59">
        <v>38153</v>
      </c>
      <c r="G27" s="25"/>
      <c r="H27" s="23" t="s">
        <v>15</v>
      </c>
      <c r="I27" s="23" t="s">
        <v>79</v>
      </c>
      <c r="J27" s="43" t="s">
        <v>134</v>
      </c>
      <c r="K27" s="23">
        <v>7</v>
      </c>
      <c r="L27" s="23"/>
      <c r="M27" s="23"/>
      <c r="N27" s="32">
        <v>12</v>
      </c>
      <c r="O27" s="32"/>
      <c r="P27" s="23"/>
      <c r="Q27" s="23"/>
      <c r="R27" s="24" t="s">
        <v>314</v>
      </c>
      <c r="S27" s="24"/>
      <c r="T27" s="41">
        <f t="shared" si="0"/>
        <v>0.34285714285714286</v>
      </c>
      <c r="U27" s="42">
        <f t="shared" si="1"/>
        <v>3</v>
      </c>
    </row>
    <row r="28" spans="1:21" ht="14.25">
      <c r="A28" s="23">
        <v>20</v>
      </c>
      <c r="B28" s="58" t="s">
        <v>213</v>
      </c>
      <c r="C28" s="58" t="s">
        <v>179</v>
      </c>
      <c r="D28" s="58" t="s">
        <v>159</v>
      </c>
      <c r="E28" s="58" t="s">
        <v>13</v>
      </c>
      <c r="F28" s="59">
        <v>38070</v>
      </c>
      <c r="G28" s="25"/>
      <c r="H28" s="23" t="s">
        <v>15</v>
      </c>
      <c r="I28" s="23" t="s">
        <v>79</v>
      </c>
      <c r="J28" s="43" t="s">
        <v>134</v>
      </c>
      <c r="K28" s="23">
        <v>7</v>
      </c>
      <c r="L28" s="23"/>
      <c r="M28" s="23"/>
      <c r="N28" s="32">
        <v>10</v>
      </c>
      <c r="O28" s="32"/>
      <c r="P28" s="23"/>
      <c r="Q28" s="23"/>
      <c r="R28" s="24" t="s">
        <v>314</v>
      </c>
      <c r="S28" s="24"/>
      <c r="T28" s="41">
        <f t="shared" si="0"/>
        <v>0.2857142857142857</v>
      </c>
      <c r="U28" s="42">
        <f t="shared" si="1"/>
        <v>3</v>
      </c>
    </row>
    <row r="29" spans="1:21" ht="14.25">
      <c r="A29" s="23"/>
      <c r="B29" s="58"/>
      <c r="C29" s="58"/>
      <c r="D29" s="58"/>
      <c r="E29" s="58"/>
      <c r="F29" s="59"/>
      <c r="G29" s="25"/>
      <c r="H29" s="23"/>
      <c r="I29" s="23"/>
      <c r="J29" s="43"/>
      <c r="K29" s="23"/>
      <c r="L29" s="23"/>
      <c r="M29" s="23"/>
      <c r="N29" s="32"/>
      <c r="O29" s="32"/>
      <c r="P29" s="23"/>
      <c r="Q29" s="23"/>
      <c r="R29" s="24"/>
      <c r="S29" s="24"/>
      <c r="T29" s="41"/>
      <c r="U29" s="42"/>
    </row>
    <row r="30" spans="1:19" ht="12.75">
      <c r="A30" s="23"/>
      <c r="B30" s="24"/>
      <c r="C30" s="24"/>
      <c r="D30" s="24"/>
      <c r="E30" s="23"/>
      <c r="F30" s="25"/>
      <c r="G30" s="25"/>
      <c r="H30" s="23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t="s">
        <v>127</v>
      </c>
      <c r="C33">
        <f>COUNTIF(U9:U28,"=1")</f>
        <v>1</v>
      </c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t="s">
        <v>128</v>
      </c>
      <c r="C34">
        <f>COUNTIF(U9:U28,"=2")</f>
        <v>10</v>
      </c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t="s">
        <v>129</v>
      </c>
      <c r="C35">
        <f>COUNTIF(U9:U28,"=3")</f>
        <v>9</v>
      </c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t="s">
        <v>130</v>
      </c>
      <c r="C36">
        <f>COUNTIF(U9:U28,"=4")</f>
        <v>0</v>
      </c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t="s">
        <v>131</v>
      </c>
      <c r="C37">
        <f>SUM(C33:C36)</f>
        <v>20</v>
      </c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3"/>
      <c r="B1370" s="24"/>
      <c r="C1370" s="24"/>
      <c r="D1370" s="24"/>
      <c r="E1370" s="23"/>
      <c r="F1370" s="25"/>
      <c r="G1370" s="25"/>
      <c r="H1370" s="26"/>
      <c r="I1370" s="26"/>
      <c r="J1370" s="23"/>
      <c r="K1370" s="23"/>
      <c r="L1370" s="23"/>
      <c r="M1370" s="23"/>
      <c r="N1370" s="32"/>
      <c r="O1370" s="32"/>
      <c r="P1370" s="23"/>
      <c r="Q1370" s="23"/>
      <c r="R1370" s="24"/>
      <c r="S1370" s="24"/>
    </row>
    <row r="1371" spans="1:19" ht="12.75">
      <c r="A1371" s="23"/>
      <c r="B1371" s="24"/>
      <c r="C1371" s="24"/>
      <c r="D1371" s="24"/>
      <c r="E1371" s="23"/>
      <c r="F1371" s="25"/>
      <c r="G1371" s="25"/>
      <c r="H1371" s="26"/>
      <c r="I1371" s="26"/>
      <c r="J1371" s="23"/>
      <c r="K1371" s="23"/>
      <c r="L1371" s="23"/>
      <c r="M1371" s="23"/>
      <c r="N1371" s="32"/>
      <c r="O1371" s="32"/>
      <c r="P1371" s="23"/>
      <c r="Q1371" s="23"/>
      <c r="R1371" s="24"/>
      <c r="S1371" s="24"/>
    </row>
    <row r="1372" spans="1:19" ht="12.75">
      <c r="A1372" s="23"/>
      <c r="B1372" s="24"/>
      <c r="C1372" s="24"/>
      <c r="D1372" s="24"/>
      <c r="E1372" s="23"/>
      <c r="F1372" s="25"/>
      <c r="G1372" s="25"/>
      <c r="H1372" s="26"/>
      <c r="I1372" s="26"/>
      <c r="J1372" s="23"/>
      <c r="K1372" s="23"/>
      <c r="L1372" s="23"/>
      <c r="M1372" s="23"/>
      <c r="N1372" s="32"/>
      <c r="O1372" s="32"/>
      <c r="P1372" s="23"/>
      <c r="Q1372" s="23"/>
      <c r="R1372" s="24"/>
      <c r="S1372" s="24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spans="1:19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31"/>
      <c r="S1650" s="31"/>
    </row>
    <row r="1651" spans="1:19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31"/>
      <c r="S1651" s="31"/>
    </row>
    <row r="1652" spans="1:19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31"/>
      <c r="S1652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72">
      <formula1>sex</formula1>
    </dataValidation>
    <dataValidation type="list" allowBlank="1" showInputMessage="1" showErrorMessage="1" sqref="H9:H1372">
      <formula1>rf</formula1>
    </dataValidation>
    <dataValidation type="list" allowBlank="1" showInputMessage="1" showErrorMessage="1" sqref="K9:K1372">
      <formula1>t_class</formula1>
    </dataValidation>
    <dataValidation type="list" allowBlank="1" showInputMessage="1" showErrorMessage="1" sqref="I9:I1372">
      <formula1>municipal</formula1>
    </dataValidation>
    <dataValidation type="list" allowBlank="1" showInputMessage="1" showErrorMessage="1" sqref="M9:M1372">
      <formula1>type</formula1>
    </dataValidation>
    <dataValidation type="list" allowBlank="1" showInputMessage="1" showErrorMessage="1" sqref="P9:Q1372">
      <formula1>work</formula1>
    </dataValidation>
    <dataValidation type="list" allowBlank="1" showInputMessage="1" showErrorMessage="1" sqref="G9:G1372">
      <formula1>ovz</formula1>
    </dataValidation>
    <dataValidation type="list" allowBlank="1" showInputMessage="1" showErrorMessage="1" sqref="L9:L1372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91</v>
      </c>
      <c r="D2" t="s">
        <v>126</v>
      </c>
      <c r="F2" s="39">
        <v>27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200</v>
      </c>
    </row>
    <row r="6" spans="1:10" ht="15" customHeight="1" thickBot="1">
      <c r="A6" s="16" t="s">
        <v>20</v>
      </c>
      <c r="C6" s="67" t="s">
        <v>27</v>
      </c>
      <c r="D6" s="67"/>
      <c r="E6" s="67"/>
      <c r="F6" s="67"/>
      <c r="G6" s="67"/>
      <c r="H6" s="67"/>
      <c r="I6" s="67"/>
      <c r="J6" s="6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>
        <v>1</v>
      </c>
      <c r="B9" s="58" t="s">
        <v>203</v>
      </c>
      <c r="C9" s="58" t="s">
        <v>189</v>
      </c>
      <c r="D9" s="58" t="s">
        <v>196</v>
      </c>
      <c r="E9" s="58" t="s">
        <v>13</v>
      </c>
      <c r="F9" s="59">
        <v>38615</v>
      </c>
      <c r="G9" s="25"/>
      <c r="H9" s="23" t="s">
        <v>15</v>
      </c>
      <c r="I9" s="23" t="s">
        <v>79</v>
      </c>
      <c r="J9" s="43" t="s">
        <v>134</v>
      </c>
      <c r="K9" s="23">
        <v>6</v>
      </c>
      <c r="L9" s="23"/>
      <c r="M9" s="23" t="s">
        <v>9</v>
      </c>
      <c r="N9" s="32">
        <v>24</v>
      </c>
      <c r="O9" s="32"/>
      <c r="P9" s="23"/>
      <c r="Q9" s="23"/>
      <c r="R9" s="24"/>
      <c r="S9" s="24"/>
      <c r="T9" s="41">
        <f aca="true" t="shared" si="0" ref="T9:T14">(N9+O9)/F$2</f>
        <v>0.8888888888888888</v>
      </c>
      <c r="U9" s="42">
        <f aca="true" t="shared" si="1" ref="U9:U14">IF(T9&gt;75%,1,IF(T9&gt;50%,2,IF(T9&gt;25%,3,4)))</f>
        <v>1</v>
      </c>
    </row>
    <row r="10" spans="1:21" ht="14.25">
      <c r="A10" s="23">
        <v>2</v>
      </c>
      <c r="B10" s="58" t="s">
        <v>204</v>
      </c>
      <c r="C10" s="58" t="s">
        <v>205</v>
      </c>
      <c r="D10" s="58" t="s">
        <v>165</v>
      </c>
      <c r="E10" s="58" t="s">
        <v>13</v>
      </c>
      <c r="F10" s="59">
        <v>38397</v>
      </c>
      <c r="G10" s="25"/>
      <c r="H10" s="23" t="s">
        <v>15</v>
      </c>
      <c r="I10" s="23" t="s">
        <v>79</v>
      </c>
      <c r="J10" s="43" t="s">
        <v>134</v>
      </c>
      <c r="K10" s="23">
        <v>6</v>
      </c>
      <c r="L10" s="23"/>
      <c r="M10" s="23" t="s">
        <v>10</v>
      </c>
      <c r="N10" s="32">
        <v>21</v>
      </c>
      <c r="O10" s="32"/>
      <c r="P10" s="23"/>
      <c r="Q10" s="23"/>
      <c r="R10" s="24"/>
      <c r="S10" s="24"/>
      <c r="T10" s="41">
        <f t="shared" si="0"/>
        <v>0.7777777777777778</v>
      </c>
      <c r="U10" s="42">
        <f t="shared" si="1"/>
        <v>1</v>
      </c>
    </row>
    <row r="11" spans="1:21" ht="14.25">
      <c r="A11" s="23">
        <v>3</v>
      </c>
      <c r="B11" s="58" t="s">
        <v>206</v>
      </c>
      <c r="C11" s="58" t="s">
        <v>154</v>
      </c>
      <c r="D11" s="58" t="s">
        <v>190</v>
      </c>
      <c r="E11" s="58" t="s">
        <v>14</v>
      </c>
      <c r="F11" s="59">
        <v>38587</v>
      </c>
      <c r="G11" s="25"/>
      <c r="H11" s="23" t="s">
        <v>15</v>
      </c>
      <c r="I11" s="23" t="s">
        <v>79</v>
      </c>
      <c r="J11" s="43" t="s">
        <v>134</v>
      </c>
      <c r="K11" s="23">
        <v>6</v>
      </c>
      <c r="L11" s="23"/>
      <c r="M11" s="23" t="s">
        <v>10</v>
      </c>
      <c r="N11" s="32">
        <v>21</v>
      </c>
      <c r="O11" s="32"/>
      <c r="P11" s="23"/>
      <c r="Q11" s="23"/>
      <c r="R11" s="24"/>
      <c r="S11" s="24"/>
      <c r="T11" s="41">
        <f t="shared" si="0"/>
        <v>0.7777777777777778</v>
      </c>
      <c r="U11" s="42">
        <f t="shared" si="1"/>
        <v>1</v>
      </c>
    </row>
    <row r="12" spans="1:21" ht="12.75">
      <c r="A12" s="23">
        <v>4</v>
      </c>
      <c r="B12" s="24" t="s">
        <v>310</v>
      </c>
      <c r="C12" s="24" t="s">
        <v>188</v>
      </c>
      <c r="D12" s="24" t="s">
        <v>155</v>
      </c>
      <c r="E12" s="23" t="s">
        <v>14</v>
      </c>
      <c r="F12" s="25"/>
      <c r="G12" s="25"/>
      <c r="H12" s="23" t="s">
        <v>15</v>
      </c>
      <c r="I12" s="23" t="s">
        <v>79</v>
      </c>
      <c r="J12" s="43" t="s">
        <v>134</v>
      </c>
      <c r="K12" s="23">
        <v>6</v>
      </c>
      <c r="L12" s="23"/>
      <c r="M12" s="23"/>
      <c r="N12" s="32">
        <v>19</v>
      </c>
      <c r="O12" s="32"/>
      <c r="P12" s="23"/>
      <c r="Q12" s="23"/>
      <c r="R12" s="24"/>
      <c r="S12" s="24"/>
      <c r="T12" s="60">
        <f t="shared" si="0"/>
        <v>0.7037037037037037</v>
      </c>
      <c r="U12" s="14">
        <f t="shared" si="1"/>
        <v>2</v>
      </c>
    </row>
    <row r="13" spans="1:21" ht="14.25">
      <c r="A13" s="23">
        <v>5</v>
      </c>
      <c r="B13" s="58" t="s">
        <v>207</v>
      </c>
      <c r="C13" s="58" t="s">
        <v>151</v>
      </c>
      <c r="D13" s="58" t="s">
        <v>208</v>
      </c>
      <c r="E13" s="58" t="s">
        <v>14</v>
      </c>
      <c r="F13" s="59">
        <v>38372</v>
      </c>
      <c r="G13" s="25"/>
      <c r="H13" s="23" t="s">
        <v>15</v>
      </c>
      <c r="I13" s="23" t="s">
        <v>79</v>
      </c>
      <c r="J13" s="43" t="s">
        <v>134</v>
      </c>
      <c r="K13" s="23">
        <v>6</v>
      </c>
      <c r="L13" s="23"/>
      <c r="M13" s="23"/>
      <c r="N13" s="32">
        <v>18</v>
      </c>
      <c r="O13" s="32"/>
      <c r="P13" s="23"/>
      <c r="Q13" s="23"/>
      <c r="R13" s="24"/>
      <c r="S13" s="24"/>
      <c r="T13" s="41">
        <f t="shared" si="0"/>
        <v>0.6666666666666666</v>
      </c>
      <c r="U13" s="42">
        <f t="shared" si="1"/>
        <v>2</v>
      </c>
    </row>
    <row r="14" spans="1:21" ht="12.75">
      <c r="A14" s="23">
        <v>6</v>
      </c>
      <c r="B14" s="24" t="s">
        <v>308</v>
      </c>
      <c r="C14" s="24" t="s">
        <v>191</v>
      </c>
      <c r="D14" s="24" t="s">
        <v>309</v>
      </c>
      <c r="E14" s="23" t="s">
        <v>14</v>
      </c>
      <c r="F14" s="25"/>
      <c r="G14" s="25"/>
      <c r="H14" s="23"/>
      <c r="I14" s="23"/>
      <c r="J14" s="23"/>
      <c r="K14" s="23"/>
      <c r="L14" s="23"/>
      <c r="M14" s="23"/>
      <c r="N14" s="32">
        <v>15</v>
      </c>
      <c r="O14" s="32"/>
      <c r="P14" s="23"/>
      <c r="Q14" s="23"/>
      <c r="R14" s="24"/>
      <c r="S14" s="24"/>
      <c r="T14" s="60">
        <f t="shared" si="0"/>
        <v>0.5555555555555556</v>
      </c>
      <c r="U14" s="14">
        <f t="shared" si="1"/>
        <v>2</v>
      </c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127</v>
      </c>
      <c r="C21">
        <f>COUNTIF(U9:U14,"=1")</f>
        <v>3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COUNTIF(U9:U14,"=2")</f>
        <v>3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COUNTIF(U9:U14,"=3")</f>
        <v>0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COUNTIF(U9:U14,"=4")</f>
        <v>0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SUM(C21:C24)</f>
        <v>6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40"/>
  <sheetViews>
    <sheetView zoomScalePageLayoutView="0" workbookViewId="0" topLeftCell="A6">
      <selection activeCell="D10" sqref="D10"/>
    </sheetView>
  </sheetViews>
  <sheetFormatPr defaultColWidth="9.00390625" defaultRowHeight="12.75"/>
  <cols>
    <col min="1" max="1" width="4.00390625" style="0" customWidth="1"/>
    <col min="2" max="2" width="9.375" style="0" customWidth="1"/>
    <col min="3" max="3" width="12.125" style="0" customWidth="1"/>
    <col min="4" max="4" width="9.375" style="0" customWidth="1"/>
    <col min="5" max="5" width="10.625" style="0" customWidth="1"/>
    <col min="6" max="6" width="11.125" style="0" customWidth="1"/>
    <col min="7" max="7" width="9.375" style="0" hidden="1" customWidth="1"/>
    <col min="8" max="9" width="9.375" style="0" customWidth="1"/>
    <col min="10" max="10" width="10.375" style="0" customWidth="1"/>
    <col min="11" max="11" width="9.375" style="0" customWidth="1"/>
    <col min="12" max="12" width="9.375" style="0" hidden="1" customWidth="1"/>
    <col min="13" max="14" width="9.375" style="0" customWidth="1"/>
    <col min="15" max="17" width="9.375" style="0" hidden="1" customWidth="1"/>
    <col min="18" max="19" width="9.375" style="28" customWidth="1"/>
  </cols>
  <sheetData>
    <row r="1" spans="2:3" ht="15">
      <c r="B1" s="1" t="s">
        <v>7</v>
      </c>
      <c r="C1" t="s">
        <v>79</v>
      </c>
    </row>
    <row r="2" spans="2:6" ht="15">
      <c r="B2" s="1" t="s">
        <v>6</v>
      </c>
      <c r="C2" t="s">
        <v>91</v>
      </c>
      <c r="D2" t="s">
        <v>126</v>
      </c>
      <c r="F2" s="39">
        <v>15</v>
      </c>
    </row>
    <row r="3" spans="2:3" ht="15">
      <c r="B3" s="1" t="s">
        <v>8</v>
      </c>
      <c r="C3" s="17">
        <v>43006</v>
      </c>
    </row>
    <row r="4" spans="2:3" ht="15">
      <c r="B4" s="15" t="s">
        <v>24</v>
      </c>
      <c r="C4" s="38" t="s">
        <v>125</v>
      </c>
    </row>
    <row r="5" spans="2:3" ht="15">
      <c r="B5" s="15" t="s">
        <v>25</v>
      </c>
      <c r="C5" t="s">
        <v>200</v>
      </c>
    </row>
    <row r="6" spans="1:10" ht="15" customHeight="1" thickBot="1">
      <c r="A6" s="16" t="s">
        <v>20</v>
      </c>
      <c r="C6" s="67" t="s">
        <v>27</v>
      </c>
      <c r="D6" s="67"/>
      <c r="E6" s="67"/>
      <c r="F6" s="67"/>
      <c r="G6" s="67"/>
      <c r="H6" s="67"/>
      <c r="I6" s="67"/>
      <c r="J6" s="67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113</v>
      </c>
      <c r="J7" s="10" t="s">
        <v>123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110</v>
      </c>
      <c r="S7" s="29" t="s">
        <v>115</v>
      </c>
    </row>
    <row r="8" spans="1:21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23</v>
      </c>
      <c r="I8" s="20" t="s">
        <v>22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26</v>
      </c>
      <c r="P8" s="20" t="s">
        <v>107</v>
      </c>
      <c r="Q8" s="20" t="s">
        <v>108</v>
      </c>
      <c r="R8" s="30" t="s">
        <v>109</v>
      </c>
      <c r="S8" s="30" t="s">
        <v>109</v>
      </c>
      <c r="T8" s="40" t="s">
        <v>132</v>
      </c>
      <c r="U8" s="40" t="s">
        <v>133</v>
      </c>
    </row>
    <row r="9" spans="1:21" ht="14.25">
      <c r="A9" s="23"/>
      <c r="B9" s="58"/>
      <c r="C9" s="58"/>
      <c r="D9" s="58"/>
      <c r="E9" s="58"/>
      <c r="F9" s="59"/>
      <c r="G9" s="25"/>
      <c r="H9" s="23"/>
      <c r="I9" s="23"/>
      <c r="J9" s="43"/>
      <c r="K9" s="23"/>
      <c r="L9" s="23"/>
      <c r="M9" s="23"/>
      <c r="N9" s="32"/>
      <c r="O9" s="32"/>
      <c r="P9" s="23"/>
      <c r="Q9" s="23"/>
      <c r="R9" s="24"/>
      <c r="S9" s="24"/>
      <c r="T9" s="41"/>
      <c r="U9" s="42"/>
    </row>
    <row r="10" spans="1:21" ht="14.25">
      <c r="A10" s="23"/>
      <c r="B10" s="58"/>
      <c r="C10" s="58"/>
      <c r="D10" s="58"/>
      <c r="E10" s="58"/>
      <c r="F10" s="59"/>
      <c r="G10" s="25"/>
      <c r="H10" s="23"/>
      <c r="I10" s="23"/>
      <c r="J10" s="43"/>
      <c r="K10" s="23"/>
      <c r="L10" s="23"/>
      <c r="M10" s="23"/>
      <c r="N10" s="32"/>
      <c r="O10" s="32"/>
      <c r="P10" s="23"/>
      <c r="Q10" s="23"/>
      <c r="R10" s="24"/>
      <c r="S10" s="24"/>
      <c r="T10" s="41"/>
      <c r="U10" s="42"/>
    </row>
    <row r="11" spans="1:21" ht="14.25">
      <c r="A11" s="23"/>
      <c r="B11" s="58"/>
      <c r="C11" s="58"/>
      <c r="D11" s="58"/>
      <c r="E11" s="58"/>
      <c r="F11" s="59"/>
      <c r="G11" s="25"/>
      <c r="H11" s="23"/>
      <c r="I11" s="23"/>
      <c r="J11" s="43"/>
      <c r="K11" s="23"/>
      <c r="L11" s="23"/>
      <c r="M11" s="23"/>
      <c r="N11" s="32"/>
      <c r="O11" s="32"/>
      <c r="P11" s="23"/>
      <c r="Q11" s="23"/>
      <c r="R11" s="24"/>
      <c r="S11" s="24"/>
      <c r="T11" s="41"/>
      <c r="U11" s="42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t="s">
        <v>127</v>
      </c>
      <c r="C21">
        <f>COUNTIF(U9:U11,"=1")</f>
        <v>0</v>
      </c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t="s">
        <v>128</v>
      </c>
      <c r="C22">
        <f>COUNTIF(U9:U11,"=2")</f>
        <v>0</v>
      </c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t="s">
        <v>129</v>
      </c>
      <c r="C23">
        <f>COUNTIF(U9:U11,"=3")</f>
        <v>0</v>
      </c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t="s">
        <v>130</v>
      </c>
      <c r="C24">
        <f>COUNTIF(U9:U11,"=4")</f>
        <v>0</v>
      </c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t="s">
        <v>131</v>
      </c>
      <c r="C25">
        <f>SUM(C21:C24)</f>
        <v>0</v>
      </c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</sheetData>
  <sheetProtection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H9:H1360">
      <formula1>rf</formula1>
    </dataValidation>
    <dataValidation type="list" allowBlank="1" showInputMessage="1" showErrorMessage="1" sqref="K9:K1360">
      <formula1>t_class</formula1>
    </dataValidation>
    <dataValidation type="list" allowBlank="1" showInputMessage="1" showErrorMessage="1" sqref="I9:I1360">
      <formula1>municipal</formula1>
    </dataValidation>
    <dataValidation type="list" allowBlank="1" showInputMessage="1" showErrorMessage="1" sqref="M9:M1360">
      <formula1>type</formula1>
    </dataValidation>
    <dataValidation type="list" allowBlank="1" showInputMessage="1" showErrorMessage="1" sqref="P9:Q1360">
      <formula1>work</formula1>
    </dataValidation>
    <dataValidation type="list" allowBlank="1" showInputMessage="1" showErrorMessage="1" sqref="G9:G1360">
      <formula1>ovz</formula1>
    </dataValidation>
    <dataValidation type="list" allowBlank="1" showInputMessage="1" showErrorMessage="1" sqref="L9:L1360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121</v>
      </c>
      <c r="L3" s="7" t="s">
        <v>5</v>
      </c>
      <c r="N3" s="7" t="s">
        <v>22</v>
      </c>
      <c r="P3" s="7" t="s">
        <v>87</v>
      </c>
      <c r="R3" s="8" t="s">
        <v>105</v>
      </c>
      <c r="T3" s="8" t="s">
        <v>124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 t="s">
        <v>80</v>
      </c>
      <c r="P10" s="35" t="s">
        <v>117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112</v>
      </c>
      <c r="P12" s="2" t="s">
        <v>118</v>
      </c>
    </row>
    <row r="13" spans="14:16" ht="12.75">
      <c r="N13" s="2" t="s">
        <v>78</v>
      </c>
      <c r="P13" s="2" t="s">
        <v>119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120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198</v>
      </c>
    </row>
    <row r="26" spans="14:16" ht="12.75">
      <c r="N26" s="2" t="s">
        <v>65</v>
      </c>
      <c r="P26" s="2" t="s">
        <v>103</v>
      </c>
    </row>
    <row r="27" spans="14:16" ht="13.5" thickBot="1">
      <c r="N27" s="2" t="s">
        <v>64</v>
      </c>
      <c r="P27" s="3" t="s">
        <v>104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114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8.375" style="0" customWidth="1"/>
  </cols>
  <sheetData>
    <row r="1" spans="2:15" ht="15.75">
      <c r="B1" s="44"/>
      <c r="D1" s="44"/>
      <c r="E1" s="44"/>
      <c r="F1" s="44" t="s">
        <v>135</v>
      </c>
      <c r="G1" s="44"/>
      <c r="I1" s="44"/>
      <c r="J1" s="44"/>
      <c r="K1" s="44"/>
      <c r="L1" s="44"/>
      <c r="M1" s="44"/>
      <c r="N1" s="44"/>
      <c r="O1" s="44"/>
    </row>
    <row r="2" spans="2:15" ht="15.75">
      <c r="B2" s="44"/>
      <c r="D2" s="44"/>
      <c r="E2" s="44"/>
      <c r="F2" s="44" t="s">
        <v>197</v>
      </c>
      <c r="G2" s="44"/>
      <c r="I2" s="44"/>
      <c r="J2" s="44"/>
      <c r="K2" s="44"/>
      <c r="L2" s="44"/>
      <c r="M2" s="44"/>
      <c r="N2" s="44"/>
      <c r="O2" s="44"/>
    </row>
    <row r="3" spans="2:15" ht="12.75">
      <c r="B3" s="45"/>
      <c r="D3" s="45"/>
      <c r="E3" s="45"/>
      <c r="F3" s="45" t="s">
        <v>199</v>
      </c>
      <c r="G3" s="45"/>
      <c r="I3" s="45"/>
      <c r="J3" s="45"/>
      <c r="K3" s="45"/>
      <c r="L3" s="45"/>
      <c r="M3" s="45"/>
      <c r="N3" s="45"/>
      <c r="O3" s="45"/>
    </row>
    <row r="4" spans="1:15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3.5" thickBot="1">
      <c r="A6" s="47"/>
      <c r="B6" s="47"/>
      <c r="C6" s="47"/>
      <c r="D6" s="47"/>
      <c r="E6" s="47"/>
      <c r="F6" s="47"/>
      <c r="G6" s="47"/>
      <c r="H6" s="48"/>
      <c r="I6" s="48"/>
      <c r="J6" s="48"/>
      <c r="K6" s="48"/>
      <c r="L6" s="49"/>
      <c r="M6" s="50"/>
      <c r="N6" s="50"/>
      <c r="O6" s="49"/>
    </row>
    <row r="7" spans="1:15" ht="13.5" thickBot="1">
      <c r="A7" s="68" t="s">
        <v>136</v>
      </c>
      <c r="B7" s="72" t="s">
        <v>137</v>
      </c>
      <c r="C7" s="74"/>
      <c r="D7" s="74"/>
      <c r="E7" s="74"/>
      <c r="F7" s="74"/>
      <c r="G7" s="74"/>
      <c r="H7" s="74"/>
      <c r="I7" s="75"/>
      <c r="J7" s="72" t="s">
        <v>138</v>
      </c>
      <c r="K7" s="76" t="s">
        <v>139</v>
      </c>
      <c r="L7" s="68" t="s">
        <v>140</v>
      </c>
      <c r="M7" s="68" t="s">
        <v>141</v>
      </c>
      <c r="N7" s="68" t="s">
        <v>142</v>
      </c>
      <c r="O7" s="68" t="s">
        <v>143</v>
      </c>
    </row>
    <row r="8" spans="1:15" ht="13.5" thickBot="1">
      <c r="A8" s="71"/>
      <c r="B8" s="73"/>
      <c r="C8" s="51" t="s">
        <v>144</v>
      </c>
      <c r="D8" s="51" t="s">
        <v>145</v>
      </c>
      <c r="E8" s="51" t="s">
        <v>146</v>
      </c>
      <c r="F8" s="51" t="s">
        <v>147</v>
      </c>
      <c r="G8" s="51" t="s">
        <v>148</v>
      </c>
      <c r="H8" s="51" t="s">
        <v>149</v>
      </c>
      <c r="I8" s="52" t="s">
        <v>150</v>
      </c>
      <c r="J8" s="73"/>
      <c r="K8" s="77"/>
      <c r="L8" s="78"/>
      <c r="M8" s="69"/>
      <c r="N8" s="69"/>
      <c r="O8" s="70"/>
    </row>
    <row r="9" spans="1:16" ht="24.75" thickBot="1">
      <c r="A9" s="53" t="s">
        <v>198</v>
      </c>
      <c r="B9" s="54">
        <f>SUM(C9:I9)</f>
        <v>80</v>
      </c>
      <c r="C9" s="54">
        <f>5!$C25</f>
        <v>0</v>
      </c>
      <c r="D9" s="54">
        <f>6!$C25</f>
        <v>6</v>
      </c>
      <c r="E9" s="54">
        <f>7!$C37</f>
        <v>20</v>
      </c>
      <c r="F9" s="54">
        <f>8!$C34</f>
        <v>16</v>
      </c>
      <c r="G9" s="54">
        <f>9!$C40</f>
        <v>26</v>
      </c>
      <c r="H9" s="54">
        <f>'10'!$C25</f>
        <v>7</v>
      </c>
      <c r="I9" s="54">
        <f>'11'!$C25</f>
        <v>5</v>
      </c>
      <c r="J9" s="55">
        <v>7</v>
      </c>
      <c r="K9" s="56">
        <v>12</v>
      </c>
      <c r="L9" s="56">
        <f>5!$C24+6!$C24+7!$C36+8!$C33+9!$C39+'10'!$C24+'11'!$C24</f>
        <v>15</v>
      </c>
      <c r="M9" s="56">
        <f>5!$C23+6!$C23+7!$C35+8!$C32+9!$C38+'10'!$C23+'11'!$C23</f>
        <v>25</v>
      </c>
      <c r="N9" s="56">
        <f>5!$C22+6!$C22+7!$C34+8!$C31+9!$C37+'10'!$C22+'11'!$C22</f>
        <v>31</v>
      </c>
      <c r="O9" s="56">
        <f>5!$C21+6!$C21+7!$C33+8!$C30+9!$C36+'10'!$C21+'11'!$C21</f>
        <v>9</v>
      </c>
      <c r="P9" s="57">
        <f>SUM(L9:O9)</f>
        <v>80</v>
      </c>
    </row>
  </sheetData>
  <sheetProtection/>
  <mergeCells count="9">
    <mergeCell ref="M7:M8"/>
    <mergeCell ref="N7:N8"/>
    <mergeCell ref="O7:O8"/>
    <mergeCell ref="A7:A8"/>
    <mergeCell ref="B7:B8"/>
    <mergeCell ref="C7:I7"/>
    <mergeCell ref="J7:J8"/>
    <mergeCell ref="K7:K8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book-3-09</cp:lastModifiedBy>
  <dcterms:created xsi:type="dcterms:W3CDTF">2011-01-26T13:35:26Z</dcterms:created>
  <dcterms:modified xsi:type="dcterms:W3CDTF">2017-10-01T09:45:07Z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